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Елена\Documents\сентябрь 2025\Отчет НО025\"/>
    </mc:Choice>
  </mc:AlternateContent>
  <bookViews>
    <workbookView xWindow="0" yWindow="0" windowWidth="17256" windowHeight="7896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6" i="1" l="1"/>
  <c r="S31" i="1" l="1"/>
  <c r="S16" i="1"/>
  <c r="R6" i="1"/>
  <c r="S6" i="1"/>
  <c r="R26" i="1"/>
  <c r="D80" i="1" s="1"/>
  <c r="R16" i="1"/>
  <c r="D78" i="1" s="1"/>
  <c r="AG31" i="1"/>
  <c r="AE31" i="1"/>
  <c r="AC31" i="1"/>
  <c r="Z31" i="1"/>
  <c r="X31" i="1"/>
  <c r="V31" i="1"/>
  <c r="N31" i="1"/>
  <c r="K72" i="1" s="1"/>
  <c r="G26" i="1"/>
  <c r="Z62" i="1" s="1"/>
  <c r="B31" i="1"/>
  <c r="C63" i="1" s="1"/>
  <c r="W99" i="1"/>
  <c r="W98" i="1"/>
  <c r="W97" i="1"/>
  <c r="W96" i="1"/>
  <c r="V99" i="1"/>
  <c r="V98" i="1"/>
  <c r="V97" i="1"/>
  <c r="V96" i="1"/>
  <c r="Q99" i="1"/>
  <c r="Q98" i="1"/>
  <c r="Q97" i="1"/>
  <c r="Q96" i="1"/>
  <c r="P99" i="1"/>
  <c r="P98" i="1"/>
  <c r="P97" i="1"/>
  <c r="P96" i="1"/>
  <c r="K99" i="1"/>
  <c r="K98" i="1"/>
  <c r="K97" i="1"/>
  <c r="K96" i="1"/>
  <c r="W94" i="1"/>
  <c r="V94" i="1"/>
  <c r="Q94" i="1"/>
  <c r="P94" i="1"/>
  <c r="K94" i="1"/>
  <c r="J99" i="1"/>
  <c r="J98" i="1"/>
  <c r="J97" i="1"/>
  <c r="J96" i="1"/>
  <c r="J94" i="1"/>
  <c r="E62" i="1"/>
  <c r="D63" i="1"/>
  <c r="D62" i="1"/>
  <c r="D61" i="1"/>
  <c r="D60" i="1"/>
  <c r="D58" i="1"/>
  <c r="W90" i="1"/>
  <c r="W89" i="1"/>
  <c r="W88" i="1"/>
  <c r="W87" i="1"/>
  <c r="W85" i="1"/>
  <c r="V90" i="1"/>
  <c r="V89" i="1"/>
  <c r="V88" i="1"/>
  <c r="V87" i="1"/>
  <c r="V85" i="1"/>
  <c r="Q90" i="1"/>
  <c r="Q89" i="1"/>
  <c r="Q88" i="1"/>
  <c r="Q87" i="1"/>
  <c r="Q85" i="1"/>
  <c r="P90" i="1"/>
  <c r="P89" i="1"/>
  <c r="P88" i="1"/>
  <c r="P87" i="1"/>
  <c r="P85" i="1"/>
  <c r="K90" i="1"/>
  <c r="K89" i="1"/>
  <c r="K88" i="1"/>
  <c r="K87" i="1"/>
  <c r="K85" i="1"/>
  <c r="J90" i="1"/>
  <c r="J89" i="1"/>
  <c r="J88" i="1"/>
  <c r="J87" i="1"/>
  <c r="J85" i="1"/>
  <c r="J72" i="1"/>
  <c r="J71" i="1"/>
  <c r="J70" i="1"/>
  <c r="J69" i="1"/>
  <c r="J67" i="1"/>
  <c r="I72" i="1"/>
  <c r="I71" i="1"/>
  <c r="I70" i="1"/>
  <c r="I69" i="1"/>
  <c r="I67" i="1"/>
  <c r="D72" i="1"/>
  <c r="C72" i="1"/>
  <c r="C71" i="1"/>
  <c r="C70" i="1"/>
  <c r="C69" i="1"/>
  <c r="C67" i="1"/>
  <c r="L80" i="1"/>
  <c r="L78" i="1"/>
  <c r="K81" i="1"/>
  <c r="K80" i="1"/>
  <c r="K79" i="1"/>
  <c r="K78" i="1"/>
  <c r="K76" i="1"/>
  <c r="J81" i="1"/>
  <c r="J80" i="1"/>
  <c r="J79" i="1"/>
  <c r="J78" i="1"/>
  <c r="J76" i="1"/>
  <c r="E80" i="1"/>
  <c r="E78" i="1"/>
  <c r="X63" i="1"/>
  <c r="X62" i="1"/>
  <c r="X61" i="1"/>
  <c r="X60" i="1"/>
  <c r="X58" i="1"/>
  <c r="W63" i="1"/>
  <c r="W62" i="1"/>
  <c r="W61" i="1"/>
  <c r="W60" i="1"/>
  <c r="W58" i="1"/>
  <c r="U63" i="1"/>
  <c r="U62" i="1"/>
  <c r="U61" i="1"/>
  <c r="U60" i="1"/>
  <c r="U58" i="1"/>
  <c r="T63" i="1"/>
  <c r="T62" i="1"/>
  <c r="T61" i="1"/>
  <c r="T60" i="1"/>
  <c r="T58" i="1"/>
  <c r="N63" i="1"/>
  <c r="N62" i="1"/>
  <c r="N61" i="1"/>
  <c r="N60" i="1"/>
  <c r="N59" i="1"/>
  <c r="N58" i="1"/>
  <c r="K63" i="1"/>
  <c r="K62" i="1"/>
  <c r="K61" i="1"/>
  <c r="K60" i="1"/>
  <c r="K58" i="1"/>
  <c r="K59" i="1"/>
  <c r="M63" i="1"/>
  <c r="M62" i="1"/>
  <c r="M61" i="1"/>
  <c r="M60" i="1"/>
  <c r="O60" i="1" s="1"/>
  <c r="M58" i="1"/>
  <c r="J63" i="1"/>
  <c r="J62" i="1"/>
  <c r="J61" i="1"/>
  <c r="J60" i="1"/>
  <c r="J58" i="1"/>
  <c r="B48" i="1"/>
  <c r="L42" i="1"/>
  <c r="L40" i="1"/>
  <c r="I43" i="1"/>
  <c r="G43" i="1"/>
  <c r="G42" i="1"/>
  <c r="G41" i="1"/>
  <c r="G40" i="1"/>
  <c r="G38" i="1"/>
  <c r="E42" i="1"/>
  <c r="D43" i="1"/>
  <c r="D42" i="1"/>
  <c r="D41" i="1"/>
  <c r="D40" i="1"/>
  <c r="D38" i="1"/>
  <c r="A107" i="1"/>
  <c r="A106" i="1"/>
  <c r="A105" i="1"/>
  <c r="A104" i="1"/>
  <c r="D48" i="1"/>
  <c r="D49" i="1"/>
  <c r="E49" i="1" s="1"/>
  <c r="D50" i="1"/>
  <c r="E50" i="1" s="1"/>
  <c r="D51" i="1"/>
  <c r="E51" i="1" s="1"/>
  <c r="D52" i="1"/>
  <c r="E52" i="1" s="1"/>
  <c r="D53" i="1"/>
  <c r="E53" i="1" s="1"/>
  <c r="B53" i="1"/>
  <c r="B52" i="1"/>
  <c r="B51" i="1"/>
  <c r="B50" i="1"/>
  <c r="B49" i="1"/>
  <c r="A43" i="1"/>
  <c r="A42" i="1"/>
  <c r="A41" i="1"/>
  <c r="A40" i="1"/>
  <c r="A39" i="1"/>
  <c r="A38" i="1"/>
  <c r="L28" i="1"/>
  <c r="F28" i="1"/>
  <c r="AG26" i="1"/>
  <c r="AG28" i="1" s="1"/>
  <c r="AE26" i="1"/>
  <c r="AE28" i="1" s="1"/>
  <c r="AC26" i="1"/>
  <c r="AC28" i="1" s="1"/>
  <c r="Z26" i="1"/>
  <c r="Z28" i="1" s="1"/>
  <c r="X26" i="1"/>
  <c r="X28" i="1" s="1"/>
  <c r="V26" i="1"/>
  <c r="V28" i="1" s="1"/>
  <c r="S28" i="1"/>
  <c r="R28" i="1"/>
  <c r="Q26" i="1"/>
  <c r="Q28" i="1" s="1"/>
  <c r="N26" i="1"/>
  <c r="N28" i="1" s="1"/>
  <c r="G28" i="1"/>
  <c r="B26" i="1"/>
  <c r="B28" i="1" s="1"/>
  <c r="L23" i="1"/>
  <c r="F23" i="1"/>
  <c r="AG21" i="1"/>
  <c r="AG23" i="1" s="1"/>
  <c r="AE21" i="1"/>
  <c r="AE23" i="1" s="1"/>
  <c r="AC21" i="1"/>
  <c r="AC23" i="1" s="1"/>
  <c r="AI23" i="1" s="1"/>
  <c r="F97" i="1" s="1"/>
  <c r="Z21" i="1"/>
  <c r="Z23" i="1" s="1"/>
  <c r="X21" i="1"/>
  <c r="X23" i="1" s="1"/>
  <c r="V21" i="1"/>
  <c r="V23" i="1" s="1"/>
  <c r="S21" i="1"/>
  <c r="S23" i="1" s="1"/>
  <c r="R21" i="1"/>
  <c r="R23" i="1" s="1"/>
  <c r="Q21" i="1"/>
  <c r="Q23" i="1" s="1"/>
  <c r="N21" i="1"/>
  <c r="N23" i="1" s="1"/>
  <c r="G21" i="1"/>
  <c r="G23" i="1" s="1"/>
  <c r="B21" i="1"/>
  <c r="B23" i="1" s="1"/>
  <c r="L18" i="1"/>
  <c r="F18" i="1"/>
  <c r="AG16" i="1"/>
  <c r="AG18" i="1" s="1"/>
  <c r="AE16" i="1"/>
  <c r="AE18" i="1" s="1"/>
  <c r="AC16" i="1"/>
  <c r="AC18" i="1" s="1"/>
  <c r="Z16" i="1"/>
  <c r="Z18" i="1" s="1"/>
  <c r="X16" i="1"/>
  <c r="X18" i="1" s="1"/>
  <c r="V16" i="1"/>
  <c r="V18" i="1" s="1"/>
  <c r="S18" i="1"/>
  <c r="R18" i="1"/>
  <c r="Q16" i="1"/>
  <c r="Q18" i="1" s="1"/>
  <c r="N16" i="1"/>
  <c r="N18" i="1" s="1"/>
  <c r="G16" i="1"/>
  <c r="G18" i="1" s="1"/>
  <c r="B16" i="1"/>
  <c r="B18" i="1" s="1"/>
  <c r="L33" i="1"/>
  <c r="F33" i="1"/>
  <c r="AG33" i="1"/>
  <c r="AE33" i="1"/>
  <c r="AC33" i="1"/>
  <c r="Z33" i="1"/>
  <c r="X33" i="1"/>
  <c r="V33" i="1"/>
  <c r="S33" i="1"/>
  <c r="R31" i="1"/>
  <c r="R33" i="1" s="1"/>
  <c r="Q31" i="1"/>
  <c r="Q33" i="1" s="1"/>
  <c r="N33" i="1"/>
  <c r="G31" i="1"/>
  <c r="G33" i="1" s="1"/>
  <c r="B33" i="1"/>
  <c r="G39" i="1"/>
  <c r="D39" i="1"/>
  <c r="AI18" i="1" l="1"/>
  <c r="F96" i="1" s="1"/>
  <c r="U23" i="1"/>
  <c r="F79" i="1" s="1"/>
  <c r="O62" i="1"/>
  <c r="O63" i="1"/>
  <c r="D105" i="1"/>
  <c r="L61" i="1"/>
  <c r="L63" i="1"/>
  <c r="L62" i="1"/>
  <c r="L60" i="1"/>
  <c r="AI28" i="1"/>
  <c r="F98" i="1" s="1"/>
  <c r="U33" i="1"/>
  <c r="D107" i="1" s="1"/>
  <c r="V61" i="1"/>
  <c r="V63" i="1"/>
  <c r="Y61" i="1"/>
  <c r="Y63" i="1"/>
  <c r="V60" i="1"/>
  <c r="V62" i="1"/>
  <c r="Y60" i="1"/>
  <c r="Y62" i="1"/>
  <c r="AB33" i="1"/>
  <c r="E40" i="1"/>
  <c r="I41" i="1"/>
  <c r="K40" i="1"/>
  <c r="K42" i="1"/>
  <c r="L41" i="1"/>
  <c r="L43" i="1"/>
  <c r="O40" i="1"/>
  <c r="O42" i="1"/>
  <c r="P41" i="1"/>
  <c r="P43" i="1"/>
  <c r="Q40" i="1"/>
  <c r="Q42" i="1"/>
  <c r="S40" i="1"/>
  <c r="S42" i="1"/>
  <c r="T41" i="1"/>
  <c r="T43" i="1"/>
  <c r="U40" i="1"/>
  <c r="U42" i="1"/>
  <c r="V41" i="1"/>
  <c r="Z61" i="1"/>
  <c r="Z63" i="1"/>
  <c r="C78" i="1"/>
  <c r="C80" i="1"/>
  <c r="D79" i="1"/>
  <c r="D81" i="1"/>
  <c r="D70" i="1"/>
  <c r="K70" i="1"/>
  <c r="C87" i="1"/>
  <c r="C89" i="1"/>
  <c r="D88" i="1"/>
  <c r="D90" i="1"/>
  <c r="E87" i="1"/>
  <c r="E89" i="1"/>
  <c r="L87" i="1"/>
  <c r="L89" i="1"/>
  <c r="F105" i="1"/>
  <c r="R88" i="1"/>
  <c r="R90" i="1"/>
  <c r="X87" i="1"/>
  <c r="X89" i="1"/>
  <c r="C61" i="1"/>
  <c r="E61" i="1"/>
  <c r="E63" i="1"/>
  <c r="C96" i="1"/>
  <c r="C98" i="1"/>
  <c r="D97" i="1"/>
  <c r="D99" i="1"/>
  <c r="E96" i="1"/>
  <c r="E98" i="1"/>
  <c r="L96" i="1"/>
  <c r="L98" i="1"/>
  <c r="R96" i="1"/>
  <c r="R98" i="1"/>
  <c r="X96" i="1"/>
  <c r="X98" i="1"/>
  <c r="E41" i="1"/>
  <c r="E43" i="1"/>
  <c r="I40" i="1"/>
  <c r="I42" i="1"/>
  <c r="K41" i="1"/>
  <c r="K43" i="1"/>
  <c r="O41" i="1"/>
  <c r="O43" i="1"/>
  <c r="P40" i="1"/>
  <c r="P42" i="1"/>
  <c r="Q41" i="1"/>
  <c r="Q43" i="1"/>
  <c r="S41" i="1"/>
  <c r="S43" i="1"/>
  <c r="T40" i="1"/>
  <c r="T42" i="1"/>
  <c r="U41" i="1"/>
  <c r="U43" i="1"/>
  <c r="V40" i="1"/>
  <c r="V42" i="1"/>
  <c r="Z60" i="1"/>
  <c r="C79" i="1"/>
  <c r="C81" i="1"/>
  <c r="D69" i="1"/>
  <c r="D71" i="1"/>
  <c r="K69" i="1"/>
  <c r="K71" i="1"/>
  <c r="C88" i="1"/>
  <c r="C90" i="1"/>
  <c r="D87" i="1"/>
  <c r="D89" i="1"/>
  <c r="E88" i="1"/>
  <c r="E90" i="1"/>
  <c r="L88" i="1"/>
  <c r="L90" i="1"/>
  <c r="F104" i="1"/>
  <c r="F106" i="1"/>
  <c r="R87" i="1"/>
  <c r="R89" i="1"/>
  <c r="X88" i="1"/>
  <c r="X90" i="1"/>
  <c r="C60" i="1"/>
  <c r="C62" i="1"/>
  <c r="E60" i="1"/>
  <c r="C97" i="1"/>
  <c r="C99" i="1"/>
  <c r="D96" i="1"/>
  <c r="D98" i="1"/>
  <c r="E97" i="1"/>
  <c r="E99" i="1"/>
  <c r="L97" i="1"/>
  <c r="L99" i="1"/>
  <c r="R97" i="1"/>
  <c r="R99" i="1"/>
  <c r="X97" i="1"/>
  <c r="X99" i="1"/>
  <c r="E81" i="1"/>
  <c r="L81" i="1"/>
  <c r="M43" i="1"/>
  <c r="U28" i="1"/>
  <c r="L79" i="1"/>
  <c r="M41" i="1"/>
  <c r="N41" i="1"/>
  <c r="E79" i="1"/>
  <c r="M42" i="1"/>
  <c r="U18" i="1"/>
  <c r="D104" i="1" s="1"/>
  <c r="M40" i="1"/>
  <c r="O61" i="1"/>
  <c r="C43" i="1"/>
  <c r="P63" i="1"/>
  <c r="C42" i="1"/>
  <c r="P62" i="1"/>
  <c r="C41" i="1"/>
  <c r="P61" i="1"/>
  <c r="C40" i="1"/>
  <c r="P60" i="1"/>
  <c r="K28" i="1"/>
  <c r="F62" i="1" s="1"/>
  <c r="K23" i="1"/>
  <c r="F61" i="1" s="1"/>
  <c r="P28" i="1"/>
  <c r="P26" i="1"/>
  <c r="AB28" i="1"/>
  <c r="K26" i="1"/>
  <c r="U26" i="1"/>
  <c r="AB26" i="1"/>
  <c r="AI26" i="1"/>
  <c r="P23" i="1"/>
  <c r="AB23" i="1"/>
  <c r="K21" i="1"/>
  <c r="P21" i="1"/>
  <c r="U21" i="1"/>
  <c r="AB21" i="1"/>
  <c r="AI21" i="1"/>
  <c r="P18" i="1"/>
  <c r="K18" i="1"/>
  <c r="F60" i="1" s="1"/>
  <c r="AB18" i="1"/>
  <c r="K16" i="1"/>
  <c r="P16" i="1"/>
  <c r="U16" i="1"/>
  <c r="AB16" i="1"/>
  <c r="AI16" i="1"/>
  <c r="AI33" i="1"/>
  <c r="P33" i="1"/>
  <c r="K33" i="1"/>
  <c r="K31" i="1"/>
  <c r="P31" i="1"/>
  <c r="U31" i="1"/>
  <c r="AB31" i="1"/>
  <c r="AI31" i="1"/>
  <c r="W95" i="1"/>
  <c r="V95" i="1"/>
  <c r="Q95" i="1"/>
  <c r="P95" i="1"/>
  <c r="K95" i="1"/>
  <c r="J95" i="1"/>
  <c r="W86" i="1"/>
  <c r="V86" i="1"/>
  <c r="Q86" i="1"/>
  <c r="P86" i="1"/>
  <c r="K86" i="1"/>
  <c r="J86" i="1"/>
  <c r="K77" i="1"/>
  <c r="J77" i="1"/>
  <c r="J68" i="1"/>
  <c r="I68" i="1"/>
  <c r="C68" i="1"/>
  <c r="X59" i="1"/>
  <c r="Y59" i="1" s="1"/>
  <c r="W59" i="1"/>
  <c r="U59" i="1"/>
  <c r="T59" i="1"/>
  <c r="M59" i="1"/>
  <c r="O59" i="1" s="1"/>
  <c r="J59" i="1"/>
  <c r="L59" i="1" s="1"/>
  <c r="D59" i="1"/>
  <c r="A103" i="1"/>
  <c r="L13" i="1"/>
  <c r="F13" i="1"/>
  <c r="AG11" i="1"/>
  <c r="AE11" i="1"/>
  <c r="AC11" i="1"/>
  <c r="Z11" i="1"/>
  <c r="X11" i="1"/>
  <c r="V11" i="1"/>
  <c r="Q11" i="1"/>
  <c r="Q13" i="1" s="1"/>
  <c r="N11" i="1"/>
  <c r="G11" i="1"/>
  <c r="B11" i="1"/>
  <c r="L58" i="1"/>
  <c r="E48" i="1"/>
  <c r="E54" i="1" s="1"/>
  <c r="F54" i="1" s="1"/>
  <c r="A102" i="1"/>
  <c r="V59" i="1" l="1"/>
  <c r="N42" i="1"/>
  <c r="D106" i="1"/>
  <c r="F63" i="1"/>
  <c r="AJ33" i="1"/>
  <c r="E72" i="1"/>
  <c r="J43" i="1"/>
  <c r="C107" i="1"/>
  <c r="E70" i="1"/>
  <c r="J41" i="1"/>
  <c r="C105" i="1"/>
  <c r="F99" i="1"/>
  <c r="F107" i="1"/>
  <c r="V43" i="1"/>
  <c r="F87" i="1"/>
  <c r="R40" i="1"/>
  <c r="E104" i="1"/>
  <c r="C104" i="1"/>
  <c r="E69" i="1"/>
  <c r="J40" i="1"/>
  <c r="F88" i="1"/>
  <c r="R41" i="1"/>
  <c r="E105" i="1"/>
  <c r="F89" i="1"/>
  <c r="R42" i="1"/>
  <c r="E106" i="1"/>
  <c r="C106" i="1"/>
  <c r="E71" i="1"/>
  <c r="J42" i="1"/>
  <c r="F90" i="1"/>
  <c r="R43" i="1"/>
  <c r="E107" i="1"/>
  <c r="F81" i="1"/>
  <c r="N43" i="1"/>
  <c r="F80" i="1"/>
  <c r="N40" i="1"/>
  <c r="F78" i="1"/>
  <c r="F43" i="1"/>
  <c r="B107" i="1"/>
  <c r="F42" i="1"/>
  <c r="B106" i="1"/>
  <c r="F41" i="1"/>
  <c r="B105" i="1"/>
  <c r="F40" i="1"/>
  <c r="B104" i="1"/>
  <c r="AJ23" i="1"/>
  <c r="AJ28" i="1"/>
  <c r="AJ18" i="1"/>
  <c r="N13" i="1"/>
  <c r="P13" i="1" s="1"/>
  <c r="J39" i="1" s="1"/>
  <c r="I39" i="1"/>
  <c r="V13" i="1"/>
  <c r="O39" i="1"/>
  <c r="AE13" i="1"/>
  <c r="T39" i="1"/>
  <c r="G13" i="1"/>
  <c r="E39" i="1"/>
  <c r="K39" i="1"/>
  <c r="C77" i="1"/>
  <c r="S13" i="1"/>
  <c r="M39" i="1"/>
  <c r="E77" i="1"/>
  <c r="X13" i="1"/>
  <c r="P39" i="1"/>
  <c r="AC13" i="1"/>
  <c r="S39" i="1"/>
  <c r="AG13" i="1"/>
  <c r="U39" i="1"/>
  <c r="B13" i="1"/>
  <c r="C39" i="1"/>
  <c r="R13" i="1"/>
  <c r="L39" i="1"/>
  <c r="D77" i="1"/>
  <c r="Z13" i="1"/>
  <c r="Q39" i="1"/>
  <c r="Z59" i="1"/>
  <c r="D68" i="1"/>
  <c r="K68" i="1"/>
  <c r="C86" i="1"/>
  <c r="E86" i="1"/>
  <c r="R86" i="1"/>
  <c r="C95" i="1"/>
  <c r="E95" i="1"/>
  <c r="L95" i="1"/>
  <c r="X95" i="1"/>
  <c r="P11" i="1"/>
  <c r="C59" i="1"/>
  <c r="E59" i="1"/>
  <c r="P59" i="1"/>
  <c r="L77" i="1"/>
  <c r="D86" i="1"/>
  <c r="L86" i="1"/>
  <c r="X86" i="1"/>
  <c r="D95" i="1"/>
  <c r="R95" i="1"/>
  <c r="O58" i="1"/>
  <c r="K11" i="1"/>
  <c r="U11" i="1"/>
  <c r="AB11" i="1"/>
  <c r="AI11" i="1"/>
  <c r="V58" i="1"/>
  <c r="Y58" i="1"/>
  <c r="B6" i="1"/>
  <c r="C58" i="1" s="1"/>
  <c r="AB13" i="1" l="1"/>
  <c r="E103" i="1" s="1"/>
  <c r="K13" i="1"/>
  <c r="F59" i="1" s="1"/>
  <c r="R39" i="1"/>
  <c r="B40" i="1"/>
  <c r="G104" i="1"/>
  <c r="B41" i="1"/>
  <c r="G105" i="1"/>
  <c r="B42" i="1"/>
  <c r="G106" i="1"/>
  <c r="B43" i="1"/>
  <c r="G107" i="1"/>
  <c r="C38" i="1"/>
  <c r="P58" i="1"/>
  <c r="AI13" i="1"/>
  <c r="U13" i="1"/>
  <c r="C103" i="1"/>
  <c r="E68" i="1"/>
  <c r="B103" i="1" l="1"/>
  <c r="F39" i="1"/>
  <c r="F86" i="1"/>
  <c r="AJ13" i="1"/>
  <c r="B39" i="1" s="1"/>
  <c r="F95" i="1"/>
  <c r="V39" i="1"/>
  <c r="F103" i="1"/>
  <c r="D103" i="1"/>
  <c r="N39" i="1"/>
  <c r="F77" i="1"/>
  <c r="AG6" i="1"/>
  <c r="AE6" i="1"/>
  <c r="AC6" i="1"/>
  <c r="Z6" i="1"/>
  <c r="X6" i="1"/>
  <c r="V6" i="1"/>
  <c r="Q6" i="1"/>
  <c r="N6" i="1"/>
  <c r="G6" i="1"/>
  <c r="G103" i="1" l="1"/>
  <c r="E38" i="1"/>
  <c r="E58" i="1"/>
  <c r="Z58" i="1"/>
  <c r="K38" i="1"/>
  <c r="C76" i="1"/>
  <c r="L85" i="1"/>
  <c r="C85" i="1"/>
  <c r="O38" i="1"/>
  <c r="X85" i="1"/>
  <c r="E85" i="1"/>
  <c r="Q38" i="1"/>
  <c r="R94" i="1"/>
  <c r="D94" i="1"/>
  <c r="T38" i="1"/>
  <c r="E76" i="1"/>
  <c r="M38" i="1"/>
  <c r="L76" i="1"/>
  <c r="K67" i="1"/>
  <c r="D67" i="1"/>
  <c r="I38" i="1"/>
  <c r="D76" i="1"/>
  <c r="L38" i="1"/>
  <c r="R85" i="1"/>
  <c r="D85" i="1"/>
  <c r="P38" i="1"/>
  <c r="L94" i="1"/>
  <c r="C94" i="1"/>
  <c r="S38" i="1"/>
  <c r="E94" i="1"/>
  <c r="U38" i="1"/>
  <c r="X94" i="1"/>
  <c r="N8" i="1"/>
  <c r="R8" i="1"/>
  <c r="AC8" i="1"/>
  <c r="AG8" i="1"/>
  <c r="S8" i="1"/>
  <c r="Z8" i="1"/>
  <c r="G8" i="1"/>
  <c r="F8" i="1"/>
  <c r="L8" i="1"/>
  <c r="U6" i="1"/>
  <c r="V8" i="1"/>
  <c r="AE8" i="1"/>
  <c r="B8" i="1"/>
  <c r="X8" i="1"/>
  <c r="Q8" i="1"/>
  <c r="AB6" i="1"/>
  <c r="AI6" i="1"/>
  <c r="P6" i="1"/>
  <c r="K6" i="1"/>
  <c r="K8" i="1" l="1"/>
  <c r="F58" i="1" s="1"/>
  <c r="P8" i="1"/>
  <c r="U8" i="1"/>
  <c r="F76" i="1" s="1"/>
  <c r="AI8" i="1"/>
  <c r="AB8" i="1"/>
  <c r="B102" i="1" l="1"/>
  <c r="F38" i="1"/>
  <c r="F94" i="1"/>
  <c r="F102" i="1"/>
  <c r="V38" i="1"/>
  <c r="E67" i="1"/>
  <c r="J38" i="1"/>
  <c r="C102" i="1"/>
  <c r="E102" i="1"/>
  <c r="F85" i="1"/>
  <c r="R38" i="1"/>
  <c r="D102" i="1"/>
  <c r="N38" i="1"/>
  <c r="AJ8" i="1"/>
  <c r="B38" i="1" l="1"/>
  <c r="G102" i="1"/>
  <c r="G108" i="1" l="1"/>
  <c r="H108" i="1" s="1"/>
</calcChain>
</file>

<file path=xl/sharedStrings.xml><?xml version="1.0" encoding="utf-8"?>
<sst xmlns="http://schemas.openxmlformats.org/spreadsheetml/2006/main" count="303" uniqueCount="121">
  <si>
    <t>Название оранизации</t>
  </si>
  <si>
    <t>Открытость и доступность информации об организации социальной сферы</t>
  </si>
  <si>
    <t xml:space="preserve">Показатели, характеризующие комфортность условий предоставления услуг, в том числе время ожидания предоставления услуг </t>
  </si>
  <si>
    <t>Показатели, характеризующие доступность услуг для инвалидов</t>
  </si>
  <si>
    <t>Показатели, характеризующие доброжелательность, вежливость работников организаций социальной сферы</t>
  </si>
  <si>
    <t>Показатели, характеризующие удовлетворенность условиями оказания услуг</t>
  </si>
  <si>
    <t>Итоговое значение по организации</t>
  </si>
  <si>
    <t>Выборка</t>
  </si>
  <si>
    <t>ИТОГ по критерию "Открытость и доступность информации об организации социальной сферы"</t>
  </si>
  <si>
    <t xml:space="preserve">2.1. Обеспечение в организации социальной сферы комфортных условий для предоставления услуг 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</si>
  <si>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услуг).</t>
  </si>
  <si>
    <t xml:space="preserve">ИТОГ по критерию "Показатели, характеризующие комфортность условий предоставления услуг, в том числе время ожидания предоставления услуг" </t>
  </si>
  <si>
    <t>ИТОГ по критерию "Показатели, характеризующие доступность услуг для инвалидов"</t>
  </si>
  <si>
    <t xml:space="preserve"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t>
  </si>
  <si>
    <t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</si>
  <si>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</si>
  <si>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ИТОГ по критерию "Показатели, характеризующие доброжелательность, вежливость работников организаций социальной сферы"</t>
  </si>
  <si>
    <t>5.1. Доля получателей услуг, которые готовы рекомендовать организацию социальной сферы родственникам и знакомым</t>
  </si>
  <si>
    <t>5.2. Доля получателей услуг, удовлетворенных организационными условиями предоставления услуг</t>
  </si>
  <si>
    <t xml:space="preserve">5.3. Доля получателей услуг, удовлетворенных в целом условиями оказания услуг в организации социальной сферы </t>
  </si>
  <si>
    <t>ИТОГ по критерию "Показатели, характеризующие удовлетворенность условиями оказания услуг"</t>
  </si>
  <si>
    <r>
      <t xml:space="preserve">1.1.1.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ИСТЕНД</t>
    </r>
  </si>
  <si>
    <t>1.1.1. ИСТЕНД НОРМА</t>
  </si>
  <si>
    <r>
      <t xml:space="preserve">1.1.2.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ИСАЙТ</t>
    </r>
  </si>
  <si>
    <t>1.1.2. ИСАЙТ НОРМА</t>
  </si>
  <si>
    <t>Количество способов взаимодействия</t>
  </si>
  <si>
    <t>1.3.1. Число получателей услуг, удовлетворенных открытостью, полнотой и доступностью информации, размещенной на информационных стендах в помещении организации</t>
  </si>
  <si>
    <t>Общее число опрошенных получателей услуг</t>
  </si>
  <si>
    <t xml:space="preserve">1.3.2. число получателей услуг, удовлетворенных открытостью, полнотой и доступностью информации, размещенной на официальном сайте организации </t>
  </si>
  <si>
    <t>Количество комфортных условий</t>
  </si>
  <si>
    <t>Не установлен</t>
  </si>
  <si>
    <t xml:space="preserve">Число получателей услуг, удовлетворенных комфортностью предоставления услуг </t>
  </si>
  <si>
    <t>Количество условий доступности организации для инвалидов</t>
  </si>
  <si>
    <t>Количество условий доступности</t>
  </si>
  <si>
    <t xml:space="preserve">Число получателей услуг-инвалидов, удовлетворенных доступностью услуг для инвалидов </t>
  </si>
  <si>
    <t xml:space="preserve">Число опрошенных получателей услуг-инвалидов, ответивших на вопрос 8 Анкеты </t>
  </si>
  <si>
    <t>Число потребителей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</si>
  <si>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 xml:space="preserve"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</t>
  </si>
  <si>
    <t xml:space="preserve"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</si>
  <si>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</t>
  </si>
  <si>
    <t xml:space="preserve">Число получателей услуг, удовлетворенных организационными условиями предоставления услуг </t>
  </si>
  <si>
    <t xml:space="preserve">Число  получателей услуг, удовлетворенных в целом условиями оказания услуг в организации социальной сферы </t>
  </si>
  <si>
    <t>Количественные результаты</t>
  </si>
  <si>
    <t>Баллы</t>
  </si>
  <si>
    <t>Индикатор значимости</t>
  </si>
  <si>
    <t>Баллы с применением индикатора значимости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</si>
  <si>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t>
  </si>
  <si>
    <t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</si>
  <si>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"Интернет"</t>
  </si>
  <si>
    <t>Критерии</t>
  </si>
  <si>
    <t>3.1. Оборудование помещений организации социальной сферы и прилегающей к ней территории с учетом доступности для инвалидов</t>
  </si>
  <si>
    <t>3.2. Обеспечение в организации социальной сферы условий доступности, позволяющих инвалидам получать услуги наравне с другими</t>
  </si>
  <si>
    <t>3.3. Доля получателей услуг, удовлетворенных доступностью услуг для инвалидов (в % от общего числа опрошенных получателей услуг - инвалидов)</t>
  </si>
  <si>
    <t>3.3. Доля получателей услуг, удовлетворенных доступностью услуг для инвалидов</t>
  </si>
  <si>
    <t>1. Открытость и доступность информации</t>
  </si>
  <si>
    <t>2. Комфортность условий</t>
  </si>
  <si>
    <t>3. Доступность услуг для инвалидов</t>
  </si>
  <si>
    <t>4. Доброжелательность, вежливость работников</t>
  </si>
  <si>
    <t>5. Удовлетворенность условиями оказания услуг</t>
  </si>
  <si>
    <t>Организация</t>
  </si>
  <si>
    <t>№</t>
  </si>
  <si>
    <t>Количество потребителей услуг</t>
  </si>
  <si>
    <t>Количество респондентов</t>
  </si>
  <si>
    <t>Доля респондентов</t>
  </si>
  <si>
    <t>Итоговое значение</t>
  </si>
  <si>
    <t>1.1. Соответствие информации размещенной на общедоступных информационных ресурсах</t>
  </si>
  <si>
    <t>1.3. Доля получателей услуг, удовлетворенных открытостью, полнотой и доступностью информации о деятельности организации "</t>
  </si>
  <si>
    <t>Количество информационных объектов на стенде</t>
  </si>
  <si>
    <t>МАХ количество информационных объектов на стенде</t>
  </si>
  <si>
    <t>Количество информационных объектов на сайте</t>
  </si>
  <si>
    <t>МАХ количество информационных объектов на сайте</t>
  </si>
  <si>
    <t>Информативность стенда</t>
  </si>
  <si>
    <t>Информативность сайта</t>
  </si>
  <si>
    <t>Итоговый балл</t>
  </si>
  <si>
    <t>Количество оценивших стенд</t>
  </si>
  <si>
    <t>Количество удовлетворенных</t>
  </si>
  <si>
    <t>Баллы по стенду</t>
  </si>
  <si>
    <t>Количество оценивших сайт</t>
  </si>
  <si>
    <t>Баллы по сайту</t>
  </si>
  <si>
    <t>Информационная открытость</t>
  </si>
  <si>
    <t>Комфортность</t>
  </si>
  <si>
    <t xml:space="preserve">2.3. Доля получателей услуг, удовлетворенных комфортностью предоставления услуг организацией </t>
  </si>
  <si>
    <t>Количество ответивших</t>
  </si>
  <si>
    <t>Доступность</t>
  </si>
  <si>
    <t>Доброжелательность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</si>
  <si>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</si>
  <si>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</si>
  <si>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</t>
  </si>
  <si>
    <t>Удовлетворенность</t>
  </si>
  <si>
    <t>Итог К1</t>
  </si>
  <si>
    <t>П1.1</t>
  </si>
  <si>
    <t>П1.3</t>
  </si>
  <si>
    <t>П1.2</t>
  </si>
  <si>
    <t>Итог К5</t>
  </si>
  <si>
    <t>Итог К4</t>
  </si>
  <si>
    <t>Итог К3</t>
  </si>
  <si>
    <t>Итог К2</t>
  </si>
  <si>
    <t>Итог</t>
  </si>
  <si>
    <t>П2.1</t>
  </si>
  <si>
    <t>П2.3</t>
  </si>
  <si>
    <t>П3.1</t>
  </si>
  <si>
    <t>П3.2</t>
  </si>
  <si>
    <t>П3.3</t>
  </si>
  <si>
    <t>П4.1</t>
  </si>
  <si>
    <t>П4.2</t>
  </si>
  <si>
    <t>П4.3</t>
  </si>
  <si>
    <t>П5.1</t>
  </si>
  <si>
    <t>П5.2</t>
  </si>
  <si>
    <t>П5.3</t>
  </si>
  <si>
    <t>МБОУ Усть-Борзинская ООШ</t>
  </si>
  <si>
    <t>МБОУ Первочиндантская ООШ</t>
  </si>
  <si>
    <t>МБОУ Кулусутайская СОШ</t>
  </si>
  <si>
    <t>МБОУ Большевистская СОШ</t>
  </si>
  <si>
    <t>МБОУ Тут-Халтуйская ООШ</t>
  </si>
  <si>
    <t>МБОУ Буйлэсанская СОШ</t>
  </si>
  <si>
    <t>МБОУ  Нижне-Станская ООШ</t>
  </si>
  <si>
    <t>МБОУ Нижне-Станский детский сад</t>
  </si>
  <si>
    <t>МБДОУ детский сад с. Верх-Усугли</t>
  </si>
  <si>
    <t>МБДОУ детский сад с. Усугли</t>
  </si>
  <si>
    <t xml:space="preserve">МКУДО Детская школа искусств п. Вершино-Дарасунский </t>
  </si>
  <si>
    <t>МКУДО Детская школа искусств  с. Верх-Усугли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</si>
</sst>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</font>
    <font>
      <sz val="10"/>
      <color rgb="FF000000"/>
      <name val="Arial Narrow"/>
      <family val="2"/>
    </font>
    <font>
      <b/>
      <sz val="12"/>
      <color rgb="FF3F3F3F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FFFF"/>
      <name val="Calibri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none"/>
    </fill>
    <fill>
      <patternFill patternType="solid">
        <fgColor rgb="FF8EAADB"/>
        <bgColor rgb="FFFFFFFF"/>
      </patternFill>
    </fill>
    <fill>
      <patternFill patternType="solid">
        <fgColor rgb="FFF4B083"/>
        <bgColor rgb="FFFFFFFF"/>
      </patternFill>
    </fill>
    <fill>
      <patternFill patternType="solid">
        <fgColor rgb="FF70AD47"/>
        <bgColor rgb="FF000000"/>
      </patternFill>
    </fill>
    <fill>
      <patternFill patternType="solid">
        <fgColor rgb="FFFFD965"/>
        <bgColor rgb="FFFFFFFF"/>
      </patternFill>
    </fill>
    <fill>
      <patternFill patternType="solid">
        <fgColor rgb="FF5B9BD5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2" fillId="14" borderId="0" applyNumberFormat="0" applyBorder="0" applyAlignment="0" applyProtection="0"/>
    <xf numFmtId="0" fontId="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4" fillId="31" borderId="1" applyNumberFormat="0" applyAlignment="0" applyProtection="0"/>
  </cellStyleXfs>
  <cellXfs count="176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4" fontId="3" fillId="2" borderId="0" xfId="0" applyNumberFormat="1" applyFont="1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5" fillId="9" borderId="0" xfId="1" applyAlignment="1">
      <alignment horizontal="center" vertical="top" wrapText="1"/>
    </xf>
    <xf numFmtId="164" fontId="5" fillId="9" borderId="0" xfId="1" applyNumberFormat="1" applyAlignment="1">
      <alignment horizontal="center" vertical="top"/>
    </xf>
    <xf numFmtId="164" fontId="5" fillId="27" borderId="0" xfId="19" applyNumberFormat="1" applyAlignment="1">
      <alignment horizontal="center" vertical="top"/>
    </xf>
    <xf numFmtId="0" fontId="5" fillId="9" borderId="0" xfId="1" applyAlignment="1">
      <alignment horizontal="center" wrapText="1"/>
    </xf>
    <xf numFmtId="164" fontId="5" fillId="9" borderId="0" xfId="1" applyNumberFormat="1" applyAlignment="1">
      <alignment horizontal="center" vertical="center"/>
    </xf>
    <xf numFmtId="1" fontId="5" fillId="9" borderId="0" xfId="1" applyNumberFormat="1" applyAlignment="1">
      <alignment horizontal="center" vertical="center"/>
    </xf>
    <xf numFmtId="0" fontId="5" fillId="9" borderId="0" xfId="1" applyAlignment="1">
      <alignment horizontal="center" vertical="center" wrapText="1"/>
    </xf>
    <xf numFmtId="0" fontId="2" fillId="11" borderId="0" xfId="3" applyAlignment="1">
      <alignment horizontal="center" vertical="center" wrapText="1"/>
    </xf>
    <xf numFmtId="0" fontId="2" fillId="11" borderId="0" xfId="3" applyAlignment="1">
      <alignment horizontal="center" wrapText="1"/>
    </xf>
    <xf numFmtId="0" fontId="2" fillId="12" borderId="0" xfId="4" applyAlignment="1">
      <alignment horizontal="center" vertical="center" wrapText="1"/>
    </xf>
    <xf numFmtId="0" fontId="5" fillId="27" borderId="0" xfId="19" applyAlignment="1">
      <alignment horizontal="center"/>
    </xf>
    <xf numFmtId="1" fontId="5" fillId="27" borderId="0" xfId="19" applyNumberFormat="1" applyAlignment="1">
      <alignment horizontal="center" vertical="center"/>
    </xf>
    <xf numFmtId="164" fontId="5" fillId="27" borderId="0" xfId="19" applyNumberFormat="1" applyAlignment="1">
      <alignment horizontal="center" vertical="center"/>
    </xf>
    <xf numFmtId="0" fontId="6" fillId="28" borderId="0" xfId="20" applyFont="1" applyAlignment="1">
      <alignment horizontal="center" vertical="top" wrapText="1"/>
    </xf>
    <xf numFmtId="0" fontId="6" fillId="10" borderId="0" xfId="2" applyFont="1" applyAlignment="1">
      <alignment horizontal="center" vertical="top" wrapText="1"/>
    </xf>
    <xf numFmtId="1" fontId="2" fillId="29" borderId="0" xfId="21" applyNumberFormat="1" applyAlignment="1">
      <alignment horizontal="center" vertical="center" wrapText="1"/>
    </xf>
    <xf numFmtId="1" fontId="2" fillId="29" borderId="0" xfId="21" applyNumberFormat="1" applyAlignment="1">
      <alignment horizontal="center" vertical="center"/>
    </xf>
    <xf numFmtId="0" fontId="2" fillId="30" borderId="0" xfId="22" applyAlignment="1">
      <alignment horizontal="center"/>
    </xf>
    <xf numFmtId="164" fontId="5" fillId="15" borderId="0" xfId="7" applyNumberFormat="1" applyAlignment="1">
      <alignment horizontal="center" vertical="top"/>
    </xf>
    <xf numFmtId="1" fontId="2" fillId="17" borderId="0" xfId="9" applyNumberFormat="1" applyAlignment="1">
      <alignment horizontal="center" vertical="center"/>
    </xf>
    <xf numFmtId="164" fontId="5" fillId="15" borderId="0" xfId="7" applyNumberFormat="1" applyAlignment="1">
      <alignment horizontal="center" vertical="center"/>
    </xf>
    <xf numFmtId="164" fontId="5" fillId="19" borderId="0" xfId="11" applyNumberFormat="1" applyAlignment="1">
      <alignment horizontal="center" vertical="top"/>
    </xf>
    <xf numFmtId="164" fontId="5" fillId="19" borderId="0" xfId="11" applyNumberFormat="1" applyAlignment="1">
      <alignment horizontal="center" vertical="center"/>
    </xf>
    <xf numFmtId="1" fontId="2" fillId="21" borderId="0" xfId="13" applyNumberFormat="1" applyAlignment="1">
      <alignment horizontal="center" vertical="center"/>
    </xf>
    <xf numFmtId="164" fontId="5" fillId="23" borderId="0" xfId="15" applyNumberFormat="1" applyAlignment="1">
      <alignment horizontal="center" vertical="top"/>
    </xf>
    <xf numFmtId="164" fontId="5" fillId="23" borderId="0" xfId="15" applyNumberFormat="1" applyAlignment="1">
      <alignment horizontal="center" vertical="center"/>
    </xf>
    <xf numFmtId="1" fontId="2" fillId="25" borderId="0" xfId="17" applyNumberFormat="1" applyAlignment="1">
      <alignment horizontal="center" vertical="center"/>
    </xf>
    <xf numFmtId="164" fontId="5" fillId="13" borderId="1" xfId="5" applyNumberFormat="1" applyBorder="1" applyAlignment="1">
      <alignment horizontal="center" vertical="top"/>
    </xf>
    <xf numFmtId="164" fontId="5" fillId="13" borderId="1" xfId="5" applyNumberFormat="1" applyBorder="1" applyAlignment="1">
      <alignment horizontal="center" vertical="center"/>
    </xf>
    <xf numFmtId="1" fontId="5" fillId="13" borderId="1" xfId="5" applyNumberFormat="1" applyBorder="1" applyAlignment="1">
      <alignment horizontal="center" vertical="center"/>
    </xf>
    <xf numFmtId="0" fontId="2" fillId="14" borderId="0" xfId="6" applyAlignment="1">
      <alignment horizontal="center" vertical="center"/>
    </xf>
    <xf numFmtId="0" fontId="5" fillId="27" borderId="0" xfId="19" applyAlignment="1">
      <alignment horizontal="center" vertical="top" wrapText="1"/>
    </xf>
    <xf numFmtId="0" fontId="6" fillId="16" borderId="0" xfId="8" applyFont="1" applyAlignment="1">
      <alignment horizontal="center" vertical="top" wrapText="1"/>
    </xf>
    <xf numFmtId="0" fontId="5" fillId="15" borderId="0" xfId="7" applyAlignment="1">
      <alignment horizontal="center" vertical="top" wrapText="1"/>
    </xf>
    <xf numFmtId="0" fontId="5" fillId="19" borderId="0" xfId="11" applyAlignment="1">
      <alignment horizontal="center" vertical="top" wrapText="1"/>
    </xf>
    <xf numFmtId="0" fontId="5" fillId="23" borderId="0" xfId="15" applyAlignment="1">
      <alignment horizontal="center" vertical="top" wrapText="1"/>
    </xf>
    <xf numFmtId="1" fontId="5" fillId="15" borderId="0" xfId="7" applyNumberFormat="1" applyAlignment="1">
      <alignment horizontal="center" vertical="center"/>
    </xf>
    <xf numFmtId="1" fontId="2" fillId="11" borderId="0" xfId="3" applyNumberFormat="1" applyAlignment="1">
      <alignment horizontal="center" wrapText="1"/>
    </xf>
    <xf numFmtId="1" fontId="2" fillId="18" borderId="0" xfId="10" applyNumberForma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2" fillId="30" borderId="0" xfId="22" applyNumberFormat="1" applyAlignment="1">
      <alignment horizontal="center" vertical="center" wrapText="1"/>
    </xf>
    <xf numFmtId="1" fontId="5" fillId="27" borderId="0" xfId="19" applyNumberFormat="1" applyAlignment="1">
      <alignment horizontal="center" vertical="center" wrapText="1"/>
    </xf>
    <xf numFmtId="1" fontId="5" fillId="19" borderId="0" xfId="11" applyNumberFormat="1" applyAlignment="1">
      <alignment horizontal="center" vertical="center"/>
    </xf>
    <xf numFmtId="1" fontId="5" fillId="23" borderId="0" xfId="15" applyNumberFormat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12" borderId="0" xfId="4" applyAlignment="1">
      <alignment horizontal="center" wrapText="1"/>
    </xf>
    <xf numFmtId="1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center" vertical="center" wrapText="1"/>
    </xf>
    <xf numFmtId="0" fontId="15" fillId="2" borderId="0" xfId="0" applyFont="1" applyFill="1"/>
    <xf numFmtId="0" fontId="14" fillId="31" borderId="1" xfId="23"/>
    <xf numFmtId="0" fontId="14" fillId="31" borderId="1" xfId="23" applyAlignment="1">
      <alignment textRotation="90"/>
    </xf>
    <xf numFmtId="0" fontId="14" fillId="31" borderId="3" xfId="23" applyBorder="1"/>
    <xf numFmtId="0" fontId="14" fillId="31" borderId="3" xfId="23" applyBorder="1" applyAlignment="1">
      <alignment textRotation="90"/>
    </xf>
    <xf numFmtId="0" fontId="0" fillId="2" borderId="2" xfId="0" applyFill="1" applyBorder="1"/>
    <xf numFmtId="0" fontId="14" fillId="31" borderId="1" xfId="23" applyFont="1" applyAlignment="1">
      <alignment textRotation="90"/>
    </xf>
    <xf numFmtId="1" fontId="16" fillId="2" borderId="0" xfId="0" applyNumberFormat="1" applyFont="1" applyFill="1"/>
    <xf numFmtId="0" fontId="0" fillId="2" borderId="0" xfId="0" applyFill="1"/>
    <xf numFmtId="0" fontId="14" fillId="31" borderId="1" xfId="23" applyAlignment="1">
      <alignment vertical="top" wrapText="1"/>
    </xf>
    <xf numFmtId="0" fontId="14" fillId="31" borderId="1" xfId="23" applyAlignment="1">
      <alignment horizontal="center" vertical="center" textRotation="90" wrapText="1"/>
    </xf>
    <xf numFmtId="0" fontId="14" fillId="31" borderId="1" xfId="23" applyAlignment="1">
      <alignment horizontal="center" textRotation="90"/>
    </xf>
    <xf numFmtId="2" fontId="16" fillId="2" borderId="0" xfId="0" applyNumberFormat="1" applyFont="1" applyFill="1"/>
    <xf numFmtId="0" fontId="14" fillId="31" borderId="1" xfId="23" applyAlignment="1">
      <alignment horizontal="center" vertical="center" wrapText="1"/>
    </xf>
    <xf numFmtId="0" fontId="17" fillId="8" borderId="1" xfId="0" applyFont="1" applyFill="1" applyBorder="1" applyAlignment="1">
      <alignment vertical="top" wrapText="1"/>
    </xf>
    <xf numFmtId="0" fontId="17" fillId="8" borderId="4" xfId="0" applyFont="1" applyFill="1" applyBorder="1"/>
    <xf numFmtId="0" fontId="14" fillId="31" borderId="1" xfId="23" applyAlignment="1">
      <alignment horizontal="center" textRotation="90" wrapText="1"/>
    </xf>
    <xf numFmtId="0" fontId="17" fillId="8" borderId="4" xfId="0" applyFont="1" applyFill="1" applyBorder="1" applyAlignment="1">
      <alignment horizontal="center" vertical="center" wrapText="1"/>
    </xf>
    <xf numFmtId="164" fontId="16" fillId="2" borderId="2" xfId="0" applyNumberFormat="1" applyFont="1" applyFill="1" applyBorder="1"/>
    <xf numFmtId="1" fontId="15" fillId="2" borderId="0" xfId="0" applyNumberFormat="1" applyFont="1" applyFill="1"/>
    <xf numFmtId="0" fontId="17" fillId="8" borderId="4" xfId="0" applyFont="1" applyFill="1" applyBorder="1" applyAlignment="1">
      <alignment horizontal="center" textRotation="90" wrapText="1"/>
    </xf>
    <xf numFmtId="1" fontId="0" fillId="2" borderId="0" xfId="0" applyNumberFormat="1" applyFill="1" applyAlignment="1">
      <alignment horizontal="center"/>
    </xf>
    <xf numFmtId="1" fontId="5" fillId="9" borderId="0" xfId="1" applyNumberFormat="1" applyAlignment="1">
      <alignment horizontal="center"/>
    </xf>
    <xf numFmtId="1" fontId="1" fillId="11" borderId="0" xfId="3" applyNumberFormat="1" applyFont="1" applyAlignment="1">
      <alignment horizontal="center"/>
    </xf>
    <xf numFmtId="1" fontId="1" fillId="12" borderId="0" xfId="4" applyNumberFormat="1" applyFont="1" applyAlignment="1">
      <alignment horizontal="center"/>
    </xf>
    <xf numFmtId="1" fontId="1" fillId="25" borderId="0" xfId="17" applyNumberFormat="1" applyFont="1" applyAlignment="1">
      <alignment horizontal="center"/>
    </xf>
    <xf numFmtId="1" fontId="1" fillId="29" borderId="0" xfId="21" applyNumberFormat="1" applyFont="1" applyAlignment="1">
      <alignment horizontal="center"/>
    </xf>
    <xf numFmtId="1" fontId="1" fillId="21" borderId="0" xfId="13" applyNumberFormat="1" applyFont="1" applyAlignment="1">
      <alignment horizontal="center"/>
    </xf>
    <xf numFmtId="1" fontId="1" fillId="30" borderId="0" xfId="22" applyNumberFormat="1" applyFont="1" applyAlignment="1">
      <alignment horizontal="center"/>
    </xf>
    <xf numFmtId="1" fontId="5" fillId="27" borderId="0" xfId="19" applyNumberFormat="1" applyAlignment="1">
      <alignment horizontal="center"/>
    </xf>
    <xf numFmtId="1" fontId="1" fillId="17" borderId="0" xfId="9" applyNumberFormat="1" applyFont="1" applyAlignment="1">
      <alignment horizontal="center"/>
    </xf>
    <xf numFmtId="1" fontId="1" fillId="18" borderId="0" xfId="10" applyNumberFormat="1" applyFont="1" applyAlignment="1">
      <alignment horizontal="center"/>
    </xf>
    <xf numFmtId="1" fontId="5" fillId="15" borderId="0" xfId="7" applyNumberFormat="1" applyAlignment="1">
      <alignment horizontal="center"/>
    </xf>
    <xf numFmtId="1" fontId="5" fillId="19" borderId="0" xfId="11" applyNumberFormat="1" applyAlignment="1">
      <alignment horizontal="center"/>
    </xf>
    <xf numFmtId="1" fontId="5" fillId="23" borderId="0" xfId="15" applyNumberFormat="1" applyAlignment="1">
      <alignment horizontal="center"/>
    </xf>
    <xf numFmtId="1" fontId="5" fillId="13" borderId="0" xfId="5" applyNumberFormat="1" applyAlignment="1">
      <alignment horizontal="center"/>
    </xf>
    <xf numFmtId="0" fontId="1" fillId="14" borderId="0" xfId="6" applyFont="1"/>
    <xf numFmtId="0" fontId="0" fillId="2" borderId="0" xfId="0" applyFill="1" applyBorder="1"/>
    <xf numFmtId="0" fontId="0" fillId="2" borderId="0" xfId="0" applyFill="1" applyAlignment="1"/>
    <xf numFmtId="0" fontId="0" fillId="2" borderId="0" xfId="0" applyFill="1"/>
    <xf numFmtId="164" fontId="18" fillId="2" borderId="0" xfId="0" applyNumberFormat="1" applyFont="1" applyFill="1"/>
    <xf numFmtId="164" fontId="16" fillId="2" borderId="0" xfId="0" applyNumberFormat="1" applyFont="1" applyFill="1"/>
    <xf numFmtId="164" fontId="16" fillId="2" borderId="0" xfId="0" applyNumberFormat="1" applyFont="1" applyFill="1" applyAlignment="1"/>
    <xf numFmtId="1" fontId="5" fillId="27" borderId="0" xfId="19" applyNumberForma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" fontId="5" fillId="15" borderId="0" xfId="7" applyNumberFormat="1" applyAlignment="1">
      <alignment horizontal="center" vertical="center"/>
    </xf>
    <xf numFmtId="1" fontId="5" fillId="19" borderId="0" xfId="11" applyNumberFormat="1" applyAlignment="1">
      <alignment horizontal="center" vertical="center"/>
    </xf>
    <xf numFmtId="1" fontId="5" fillId="23" borderId="0" xfId="15" applyNumberFormat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1" fontId="2" fillId="30" borderId="0" xfId="22" applyNumberFormat="1" applyAlignment="1">
      <alignment horizontal="center" vertical="center" wrapText="1"/>
    </xf>
    <xf numFmtId="1" fontId="2" fillId="18" borderId="0" xfId="10" applyNumberFormat="1" applyAlignment="1">
      <alignment horizontal="center" vertical="center"/>
    </xf>
    <xf numFmtId="164" fontId="16" fillId="2" borderId="0" xfId="0" applyNumberFormat="1" applyFont="1" applyFill="1" applyBorder="1"/>
    <xf numFmtId="164" fontId="14" fillId="31" borderId="1" xfId="23" applyNumberFormat="1"/>
    <xf numFmtId="164" fontId="14" fillId="31" borderId="1" xfId="23" applyNumberFormat="1" applyAlignment="1"/>
    <xf numFmtId="1" fontId="14" fillId="31" borderId="1" xfId="23" applyNumberFormat="1"/>
    <xf numFmtId="1" fontId="17" fillId="8" borderId="1" xfId="0" applyNumberFormat="1" applyFont="1" applyFill="1" applyBorder="1"/>
    <xf numFmtId="1" fontId="17" fillId="8" borderId="4" xfId="0" applyNumberFormat="1" applyFont="1" applyFill="1" applyBorder="1"/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" fontId="1" fillId="26" borderId="0" xfId="18" applyNumberFormat="1" applyFont="1" applyAlignment="1">
      <alignment horizontal="center"/>
    </xf>
    <xf numFmtId="1" fontId="5" fillId="9" borderId="0" xfId="1" applyNumberFormat="1" applyAlignment="1">
      <alignment horizontal="center"/>
    </xf>
    <xf numFmtId="1" fontId="1" fillId="12" borderId="0" xfId="4" applyNumberFormat="1" applyFont="1" applyAlignment="1">
      <alignment horizontal="center"/>
    </xf>
    <xf numFmtId="1" fontId="1" fillId="30" borderId="0" xfId="22" applyNumberFormat="1" applyFont="1" applyAlignment="1">
      <alignment horizontal="center"/>
    </xf>
    <xf numFmtId="1" fontId="1" fillId="18" borderId="0" xfId="10" applyNumberFormat="1" applyFont="1" applyAlignment="1">
      <alignment horizontal="center"/>
    </xf>
    <xf numFmtId="1" fontId="1" fillId="22" borderId="0" xfId="14" applyNumberFormat="1" applyFont="1" applyAlignment="1">
      <alignment horizontal="center"/>
    </xf>
    <xf numFmtId="0" fontId="16" fillId="2" borderId="0" xfId="0" applyFont="1" applyFill="1" applyAlignment="1">
      <alignment horizontal="center"/>
    </xf>
    <xf numFmtId="1" fontId="5" fillId="19" borderId="0" xfId="11" applyNumberFormat="1" applyAlignment="1">
      <alignment horizontal="center"/>
    </xf>
    <xf numFmtId="1" fontId="5" fillId="23" borderId="0" xfId="15" applyNumberFormat="1" applyAlignment="1">
      <alignment horizontal="center"/>
    </xf>
    <xf numFmtId="1" fontId="5" fillId="15" borderId="0" xfId="7" applyNumberFormat="1" applyAlignment="1">
      <alignment horizontal="center"/>
    </xf>
    <xf numFmtId="1" fontId="5" fillId="27" borderId="0" xfId="19" applyNumberFormat="1" applyAlignment="1">
      <alignment horizontal="center"/>
    </xf>
    <xf numFmtId="0" fontId="2" fillId="14" borderId="0" xfId="6" applyAlignment="1">
      <alignment horizontal="center" vertical="top"/>
    </xf>
    <xf numFmtId="0" fontId="6" fillId="10" borderId="0" xfId="2" applyFont="1" applyAlignment="1">
      <alignment horizontal="center" vertical="top" wrapText="1"/>
    </xf>
    <xf numFmtId="0" fontId="6" fillId="28" borderId="0" xfId="20" applyFont="1" applyAlignment="1">
      <alignment horizontal="center" vertical="top" wrapText="1"/>
    </xf>
    <xf numFmtId="0" fontId="6" fillId="16" borderId="0" xfId="8" applyFont="1" applyAlignment="1">
      <alignment horizontal="center" vertical="top" wrapText="1"/>
    </xf>
    <xf numFmtId="0" fontId="6" fillId="20" borderId="0" xfId="12" applyFont="1" applyAlignment="1">
      <alignment horizontal="center" vertical="top" wrapText="1"/>
    </xf>
    <xf numFmtId="0" fontId="1" fillId="24" borderId="0" xfId="16" applyFont="1" applyAlignment="1">
      <alignment horizontal="center" vertical="top" wrapText="1"/>
    </xf>
    <xf numFmtId="0" fontId="2" fillId="24" borderId="0" xfId="16" applyAlignment="1">
      <alignment horizontal="center" vertical="top" wrapText="1"/>
    </xf>
    <xf numFmtId="0" fontId="5" fillId="23" borderId="0" xfId="15" applyAlignment="1">
      <alignment horizontal="center" vertical="top" wrapText="1"/>
    </xf>
    <xf numFmtId="1" fontId="2" fillId="26" borderId="0" xfId="18" applyNumberForma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9" borderId="0" xfId="1" applyAlignment="1">
      <alignment horizontal="center" vertical="top" wrapText="1"/>
    </xf>
    <xf numFmtId="0" fontId="5" fillId="27" borderId="0" xfId="19" applyAlignment="1">
      <alignment horizontal="center" vertical="top" wrapText="1"/>
    </xf>
    <xf numFmtId="0" fontId="5" fillId="15" borderId="0" xfId="7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14" fontId="10" fillId="2" borderId="0" xfId="0" applyNumberFormat="1" applyFont="1" applyFill="1" applyAlignment="1">
      <alignment horizont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1" fillId="2" borderId="0" xfId="0" applyFont="1" applyFill="1"/>
    <xf numFmtId="164" fontId="12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164" fontId="12" fillId="6" borderId="0" xfId="0" applyNumberFormat="1" applyFont="1" applyFill="1" applyAlignment="1">
      <alignment horizontal="center" vertical="center"/>
    </xf>
    <xf numFmtId="164" fontId="12" fillId="7" borderId="0" xfId="0" applyNumberFormat="1" applyFont="1" applyFill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0" fontId="5" fillId="19" borderId="0" xfId="11" applyAlignment="1">
      <alignment horizontal="center" vertical="top" wrapText="1"/>
    </xf>
    <xf numFmtId="0" fontId="5" fillId="13" borderId="1" xfId="5" applyBorder="1" applyAlignment="1">
      <alignment horizontal="center" vertical="top" wrapText="1"/>
    </xf>
    <xf numFmtId="1" fontId="5" fillId="15" borderId="0" xfId="7" applyNumberFormat="1" applyAlignment="1">
      <alignment horizontal="center" vertical="center"/>
    </xf>
    <xf numFmtId="1" fontId="5" fillId="19" borderId="0" xfId="11" applyNumberFormat="1" applyAlignment="1">
      <alignment horizontal="center" vertical="center"/>
    </xf>
    <xf numFmtId="1" fontId="5" fillId="23" borderId="0" xfId="15" applyNumberFormat="1" applyAlignment="1">
      <alignment horizontal="center" vertical="center"/>
    </xf>
    <xf numFmtId="1" fontId="2" fillId="12" borderId="0" xfId="4" applyNumberFormat="1" applyAlignment="1">
      <alignment horizontal="center" wrapText="1"/>
    </xf>
    <xf numFmtId="1" fontId="2" fillId="30" borderId="0" xfId="22" applyNumberFormat="1" applyAlignment="1">
      <alignment horizontal="center" vertical="center" wrapText="1"/>
    </xf>
    <xf numFmtId="1" fontId="2" fillId="30" borderId="0" xfId="22" applyNumberFormat="1" applyAlignment="1">
      <alignment horizontal="center" vertical="center"/>
    </xf>
    <xf numFmtId="1" fontId="2" fillId="22" borderId="0" xfId="14" applyNumberFormat="1" applyAlignment="1">
      <alignment horizontal="center" vertical="center"/>
    </xf>
    <xf numFmtId="1" fontId="2" fillId="18" borderId="0" xfId="10" applyNumberFormat="1" applyAlignment="1">
      <alignment horizontal="center" vertical="center"/>
    </xf>
    <xf numFmtId="0" fontId="2" fillId="18" borderId="0" xfId="10" applyAlignment="1">
      <alignment horizontal="center" vertical="center"/>
    </xf>
    <xf numFmtId="1" fontId="5" fillId="9" borderId="0" xfId="1" applyNumberFormat="1" applyAlignment="1">
      <alignment horizontal="center" wrapText="1"/>
    </xf>
    <xf numFmtId="1" fontId="5" fillId="27" borderId="0" xfId="19" applyNumberFormat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164" fontId="8" fillId="2" borderId="0" xfId="0" applyNumberFormat="1" applyFont="1" applyFill="1" applyAlignment="1">
      <alignment horizontal="center" vertical="center" wrapText="1"/>
    </xf>
  </cellXfs>
  <cellStyles count="24">
    <cellStyle name="20% — акцент1" xfId="2" builtinId="30"/>
    <cellStyle name="20% — акцент3" xfId="8" builtinId="38"/>
    <cellStyle name="20% — акцент4" xfId="12" builtinId="42"/>
    <cellStyle name="20% — акцент5" xfId="16" builtinId="46"/>
    <cellStyle name="20% — акцент6" xfId="20" builtinId="50"/>
    <cellStyle name="40% — акцент1" xfId="3" builtinId="31"/>
    <cellStyle name="40% — акцент3" xfId="9" builtinId="39"/>
    <cellStyle name="40% — акцент4" xfId="13" builtinId="43"/>
    <cellStyle name="40% — акцент5" xfId="17" builtinId="47"/>
    <cellStyle name="40% — акцент6" xfId="21" builtinId="51"/>
    <cellStyle name="60% — акцент1" xfId="4" builtinId="32"/>
    <cellStyle name="60% — акцент2" xfId="6" builtinId="36"/>
    <cellStyle name="60% — акцент3" xfId="10" builtinId="40"/>
    <cellStyle name="60% — акцент4" xfId="14" builtinId="44"/>
    <cellStyle name="60% — акцент5" xfId="18" builtinId="48"/>
    <cellStyle name="60% — акцент6" xfId="22" builtinId="52"/>
    <cellStyle name="Акцент1" xfId="1" builtinId="29"/>
    <cellStyle name="Акцент2" xfId="5" builtinId="33"/>
    <cellStyle name="Акцент3" xfId="7" builtinId="37"/>
    <cellStyle name="Акцент4" xfId="11" builtinId="41"/>
    <cellStyle name="Акцент5" xfId="15" builtinId="45"/>
    <cellStyle name="Акцент6" xfId="19" builtinId="49"/>
    <cellStyle name="Вывод" xfId="23" builtinId="21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0"/>
  <sheetViews>
    <sheetView tabSelected="1" topLeftCell="A29" zoomScale="70" zoomScaleNormal="70" workbookViewId="0">
      <selection activeCell="B38" sqref="B38"/>
    </sheetView>
  </sheetViews>
  <sheetFormatPr defaultColWidth="8.88671875" defaultRowHeight="14.4" x14ac:dyDescent="0.3"/>
  <cols>
    <col min="1" max="1" width="21.109375" customWidth="1"/>
    <col min="2" max="2" width="13.5546875" customWidth="1"/>
    <col min="6" max="6" width="10.6640625" bestFit="1" customWidth="1"/>
    <col min="8" max="8" width="9.109375" bestFit="1" customWidth="1"/>
    <col min="11" max="11" width="11.6640625" bestFit="1" customWidth="1"/>
    <col min="12" max="15" width="12.109375" bestFit="1" customWidth="1"/>
    <col min="16" max="16" width="13.109375" bestFit="1" customWidth="1"/>
    <col min="17" max="17" width="12.109375" bestFit="1" customWidth="1"/>
    <col min="18" max="19" width="10.6640625" bestFit="1" customWidth="1"/>
    <col min="21" max="21" width="11.88671875" bestFit="1" customWidth="1"/>
    <col min="23" max="23" width="9.6640625" customWidth="1"/>
    <col min="24" max="24" width="10.44140625" customWidth="1"/>
    <col min="25" max="36" width="8.88671875" customWidth="1"/>
    <col min="37" max="37" width="8.6640625" customWidth="1"/>
    <col min="38" max="39" width="8.88671875" customWidth="1"/>
  </cols>
  <sheetData>
    <row r="1" spans="1:37" ht="51" customHeight="1" x14ac:dyDescent="0.3">
      <c r="A1" s="142" t="s">
        <v>0</v>
      </c>
      <c r="B1" s="143" t="s">
        <v>1</v>
      </c>
      <c r="C1" s="143"/>
      <c r="D1" s="143"/>
      <c r="E1" s="143"/>
      <c r="F1" s="143"/>
      <c r="G1" s="143"/>
      <c r="H1" s="143"/>
      <c r="I1" s="143"/>
      <c r="J1" s="143"/>
      <c r="K1" s="143"/>
      <c r="L1" s="144" t="s">
        <v>2</v>
      </c>
      <c r="M1" s="144"/>
      <c r="N1" s="144"/>
      <c r="O1" s="144"/>
      <c r="P1" s="144"/>
      <c r="Q1" s="145" t="s">
        <v>3</v>
      </c>
      <c r="R1" s="145"/>
      <c r="S1" s="145"/>
      <c r="T1" s="145"/>
      <c r="U1" s="145"/>
      <c r="V1" s="160" t="s">
        <v>4</v>
      </c>
      <c r="W1" s="160"/>
      <c r="X1" s="160"/>
      <c r="Y1" s="160"/>
      <c r="Z1" s="160"/>
      <c r="AA1" s="160"/>
      <c r="AB1" s="160"/>
      <c r="AC1" s="138" t="s">
        <v>5</v>
      </c>
      <c r="AD1" s="138"/>
      <c r="AE1" s="138"/>
      <c r="AF1" s="138"/>
      <c r="AG1" s="138"/>
      <c r="AH1" s="138"/>
      <c r="AI1" s="138"/>
      <c r="AJ1" s="161" t="s">
        <v>6</v>
      </c>
      <c r="AK1" s="131" t="s">
        <v>7</v>
      </c>
    </row>
    <row r="2" spans="1:37" ht="312" x14ac:dyDescent="0.3">
      <c r="A2" s="142"/>
      <c r="B2" s="132" t="s">
        <v>46</v>
      </c>
      <c r="C2" s="132"/>
      <c r="D2" s="132"/>
      <c r="E2" s="132"/>
      <c r="F2" s="21" t="s">
        <v>47</v>
      </c>
      <c r="G2" s="132" t="s">
        <v>48</v>
      </c>
      <c r="H2" s="132"/>
      <c r="I2" s="132"/>
      <c r="J2" s="132"/>
      <c r="K2" s="7" t="s">
        <v>8</v>
      </c>
      <c r="L2" s="20" t="s">
        <v>9</v>
      </c>
      <c r="M2" s="20"/>
      <c r="N2" s="133" t="s">
        <v>10</v>
      </c>
      <c r="O2" s="133"/>
      <c r="P2" s="38" t="s">
        <v>11</v>
      </c>
      <c r="Q2" s="39" t="s">
        <v>50</v>
      </c>
      <c r="R2" s="39" t="s">
        <v>51</v>
      </c>
      <c r="S2" s="134" t="s">
        <v>52</v>
      </c>
      <c r="T2" s="134"/>
      <c r="U2" s="40" t="s">
        <v>12</v>
      </c>
      <c r="V2" s="135" t="s">
        <v>13</v>
      </c>
      <c r="W2" s="135"/>
      <c r="X2" s="135" t="s">
        <v>14</v>
      </c>
      <c r="Y2" s="135"/>
      <c r="Z2" s="135" t="s">
        <v>15</v>
      </c>
      <c r="AA2" s="135"/>
      <c r="AB2" s="41" t="s">
        <v>16</v>
      </c>
      <c r="AC2" s="136" t="s">
        <v>17</v>
      </c>
      <c r="AD2" s="137"/>
      <c r="AE2" s="136" t="s">
        <v>18</v>
      </c>
      <c r="AF2" s="137"/>
      <c r="AG2" s="136" t="s">
        <v>19</v>
      </c>
      <c r="AH2" s="137"/>
      <c r="AI2" s="42" t="s">
        <v>20</v>
      </c>
      <c r="AJ2" s="161"/>
      <c r="AK2" s="131"/>
    </row>
    <row r="3" spans="1:37" ht="153.75" customHeight="1" x14ac:dyDescent="0.3">
      <c r="A3" s="1"/>
      <c r="B3" s="2" t="s">
        <v>21</v>
      </c>
      <c r="C3" s="2" t="s">
        <v>22</v>
      </c>
      <c r="D3" s="3" t="s">
        <v>23</v>
      </c>
      <c r="E3" s="2" t="s">
        <v>24</v>
      </c>
      <c r="F3" s="4" t="s">
        <v>25</v>
      </c>
      <c r="G3" s="2" t="s">
        <v>26</v>
      </c>
      <c r="H3" s="4" t="s">
        <v>27</v>
      </c>
      <c r="I3" s="2" t="s">
        <v>28</v>
      </c>
      <c r="J3" s="2" t="s">
        <v>27</v>
      </c>
      <c r="K3" s="8"/>
      <c r="L3" s="5" t="s">
        <v>29</v>
      </c>
      <c r="M3" s="5" t="s">
        <v>30</v>
      </c>
      <c r="N3" s="4" t="s">
        <v>31</v>
      </c>
      <c r="O3" s="2" t="s">
        <v>27</v>
      </c>
      <c r="P3" s="9"/>
      <c r="Q3" s="4" t="s">
        <v>32</v>
      </c>
      <c r="R3" s="4" t="s">
        <v>33</v>
      </c>
      <c r="S3" s="4" t="s">
        <v>34</v>
      </c>
      <c r="T3" s="4" t="s">
        <v>35</v>
      </c>
      <c r="U3" s="25"/>
      <c r="V3" s="4" t="s">
        <v>36</v>
      </c>
      <c r="W3" s="2" t="s">
        <v>27</v>
      </c>
      <c r="X3" s="4" t="s">
        <v>37</v>
      </c>
      <c r="Y3" s="2" t="s">
        <v>27</v>
      </c>
      <c r="Z3" s="4" t="s">
        <v>38</v>
      </c>
      <c r="AA3" s="2" t="s">
        <v>27</v>
      </c>
      <c r="AB3" s="28"/>
      <c r="AC3" s="4" t="s">
        <v>39</v>
      </c>
      <c r="AD3" s="2" t="s">
        <v>27</v>
      </c>
      <c r="AE3" s="4" t="s">
        <v>40</v>
      </c>
      <c r="AF3" s="2" t="s">
        <v>27</v>
      </c>
      <c r="AG3" s="4" t="s">
        <v>41</v>
      </c>
      <c r="AH3" s="2" t="s">
        <v>27</v>
      </c>
      <c r="AI3" s="31"/>
      <c r="AJ3" s="34"/>
      <c r="AK3" s="6"/>
    </row>
    <row r="4" spans="1:37" ht="15.75" customHeight="1" x14ac:dyDescent="0.3">
      <c r="A4" s="146" t="s">
        <v>115</v>
      </c>
      <c r="B4" s="147"/>
      <c r="C4" s="147"/>
      <c r="D4" s="148"/>
      <c r="E4" s="147"/>
      <c r="F4" s="149"/>
      <c r="G4" s="147"/>
      <c r="H4" s="150"/>
      <c r="I4" s="147"/>
      <c r="J4" s="151"/>
      <c r="K4" s="152"/>
      <c r="L4" s="153"/>
      <c r="M4" s="153"/>
      <c r="N4" s="153"/>
      <c r="O4" s="154"/>
      <c r="P4" s="155"/>
      <c r="Q4" s="154"/>
      <c r="R4" s="154"/>
      <c r="S4" s="154"/>
      <c r="T4" s="154"/>
      <c r="U4" s="156"/>
      <c r="V4" s="154"/>
      <c r="W4" s="154"/>
      <c r="X4" s="154"/>
      <c r="Y4" s="154"/>
      <c r="Z4" s="154"/>
      <c r="AA4" s="154"/>
      <c r="AB4" s="157"/>
      <c r="AC4" s="154"/>
      <c r="AD4" s="154"/>
      <c r="AE4" s="154"/>
      <c r="AF4" s="154"/>
      <c r="AG4" s="154"/>
      <c r="AH4" s="154"/>
      <c r="AI4" s="158"/>
      <c r="AJ4" s="159"/>
      <c r="AK4" s="48"/>
    </row>
    <row r="5" spans="1:37" ht="31.2" x14ac:dyDescent="0.3">
      <c r="A5" s="14" t="s">
        <v>42</v>
      </c>
      <c r="B5" s="15">
        <v>6</v>
      </c>
      <c r="C5" s="15">
        <v>14</v>
      </c>
      <c r="D5" s="44">
        <v>33</v>
      </c>
      <c r="E5" s="15">
        <v>54</v>
      </c>
      <c r="F5" s="15">
        <v>4</v>
      </c>
      <c r="G5" s="15">
        <v>25</v>
      </c>
      <c r="H5" s="15">
        <v>29</v>
      </c>
      <c r="I5" s="15">
        <v>21</v>
      </c>
      <c r="J5" s="15">
        <v>29</v>
      </c>
      <c r="K5" s="11"/>
      <c r="L5" s="22">
        <v>8</v>
      </c>
      <c r="M5" s="22"/>
      <c r="N5" s="22">
        <v>23</v>
      </c>
      <c r="O5" s="23">
        <v>29</v>
      </c>
      <c r="P5" s="19"/>
      <c r="Q5" s="26">
        <v>0</v>
      </c>
      <c r="R5" s="26">
        <v>1</v>
      </c>
      <c r="S5" s="26">
        <v>3</v>
      </c>
      <c r="T5" s="26">
        <v>5</v>
      </c>
      <c r="U5" s="27"/>
      <c r="V5" s="30">
        <v>26</v>
      </c>
      <c r="W5" s="30">
        <v>29</v>
      </c>
      <c r="X5" s="30">
        <v>27</v>
      </c>
      <c r="Y5" s="30">
        <v>29</v>
      </c>
      <c r="Z5" s="30">
        <v>18</v>
      </c>
      <c r="AA5" s="30">
        <v>29</v>
      </c>
      <c r="AB5" s="29"/>
      <c r="AC5" s="33">
        <v>26</v>
      </c>
      <c r="AD5" s="33">
        <v>29</v>
      </c>
      <c r="AE5" s="33">
        <v>27</v>
      </c>
      <c r="AF5" s="33">
        <v>29</v>
      </c>
      <c r="AG5" s="33">
        <v>28</v>
      </c>
      <c r="AH5" s="33">
        <v>29</v>
      </c>
      <c r="AI5" s="32"/>
      <c r="AJ5" s="35"/>
      <c r="AK5" s="37">
        <v>29</v>
      </c>
    </row>
    <row r="6" spans="1:37" ht="15.6" x14ac:dyDescent="0.3">
      <c r="A6" s="13" t="s">
        <v>43</v>
      </c>
      <c r="B6" s="171">
        <f>0.5*((B5/C5)+(D5/E5))*100</f>
        <v>51.984126984126988</v>
      </c>
      <c r="C6" s="171"/>
      <c r="D6" s="171"/>
      <c r="E6" s="171"/>
      <c r="F6" s="10">
        <v>100</v>
      </c>
      <c r="G6" s="171">
        <f>0.5*(G5/H5+I5/J5)*100</f>
        <v>79.310344827586206</v>
      </c>
      <c r="H6" s="171"/>
      <c r="I6" s="171"/>
      <c r="J6" s="171"/>
      <c r="K6" s="12">
        <f>B6+F6+G6</f>
        <v>231.29447181171321</v>
      </c>
      <c r="L6" s="50">
        <v>100</v>
      </c>
      <c r="M6" s="17"/>
      <c r="N6" s="172">
        <f>N5/O5*100</f>
        <v>79.310344827586206</v>
      </c>
      <c r="O6" s="172"/>
      <c r="P6" s="18">
        <f>(L6+N6)/2</f>
        <v>89.65517241379311</v>
      </c>
      <c r="Q6" s="43">
        <f>Q5*20</f>
        <v>0</v>
      </c>
      <c r="R6" s="43">
        <f>R5*20</f>
        <v>20</v>
      </c>
      <c r="S6" s="162">
        <f>S5/T5*100</f>
        <v>60</v>
      </c>
      <c r="T6" s="162"/>
      <c r="U6" s="43">
        <f>SUM(Q6:T6)</f>
        <v>80</v>
      </c>
      <c r="V6" s="163">
        <f>V5/W5*100</f>
        <v>89.65517241379311</v>
      </c>
      <c r="W6" s="163"/>
      <c r="X6" s="163">
        <f>X5/Y5*100</f>
        <v>93.103448275862064</v>
      </c>
      <c r="Y6" s="163"/>
      <c r="Z6" s="163">
        <f>Z5/AA5*100</f>
        <v>62.068965517241381</v>
      </c>
      <c r="AA6" s="163"/>
      <c r="AB6" s="51">
        <f>SUM(V6:AA6)</f>
        <v>244.82758620689657</v>
      </c>
      <c r="AC6" s="164">
        <f>AC5/AD5*100</f>
        <v>89.65517241379311</v>
      </c>
      <c r="AD6" s="164"/>
      <c r="AE6" s="164">
        <f>AE5/AF5*100</f>
        <v>93.103448275862064</v>
      </c>
      <c r="AF6" s="164"/>
      <c r="AG6" s="164">
        <f>AG5/AH5*100</f>
        <v>96.551724137931032</v>
      </c>
      <c r="AH6" s="164"/>
      <c r="AI6" s="52">
        <f>SUM(AC6:AH6)</f>
        <v>279.31034482758622</v>
      </c>
      <c r="AJ6" s="35"/>
      <c r="AK6" s="48"/>
    </row>
    <row r="7" spans="1:37" ht="30" customHeight="1" x14ac:dyDescent="0.3">
      <c r="A7" s="46" t="s">
        <v>44</v>
      </c>
      <c r="B7" s="173">
        <v>0.3</v>
      </c>
      <c r="C7" s="174"/>
      <c r="D7" s="174"/>
      <c r="E7" s="174"/>
      <c r="F7" s="53">
        <v>0.3</v>
      </c>
      <c r="G7" s="173">
        <v>0.4</v>
      </c>
      <c r="H7" s="174"/>
      <c r="I7" s="174"/>
      <c r="J7" s="174"/>
      <c r="K7" s="11"/>
      <c r="L7" s="53">
        <v>0.5</v>
      </c>
      <c r="M7" s="54"/>
      <c r="N7" s="175">
        <v>0.5</v>
      </c>
      <c r="O7" s="141"/>
      <c r="P7" s="19"/>
      <c r="Q7" s="47">
        <v>0.3</v>
      </c>
      <c r="R7" s="47">
        <v>0.4</v>
      </c>
      <c r="S7" s="140">
        <v>0.3</v>
      </c>
      <c r="T7" s="141"/>
      <c r="U7" s="27"/>
      <c r="V7" s="140">
        <v>0.4</v>
      </c>
      <c r="W7" s="141"/>
      <c r="X7" s="140">
        <v>0.4</v>
      </c>
      <c r="Y7" s="141"/>
      <c r="Z7" s="140">
        <v>0.2</v>
      </c>
      <c r="AA7" s="141"/>
      <c r="AB7" s="51"/>
      <c r="AC7" s="140">
        <v>0.3</v>
      </c>
      <c r="AD7" s="141"/>
      <c r="AE7" s="140">
        <v>0.2</v>
      </c>
      <c r="AF7" s="141"/>
      <c r="AG7" s="140">
        <v>0.5</v>
      </c>
      <c r="AH7" s="141"/>
      <c r="AI7" s="32"/>
      <c r="AJ7" s="35"/>
      <c r="AK7" s="48"/>
    </row>
    <row r="8" spans="1:37" ht="60" customHeight="1" x14ac:dyDescent="0.3">
      <c r="A8" s="16" t="s">
        <v>45</v>
      </c>
      <c r="B8" s="165">
        <f>B6*B7</f>
        <v>15.595238095238095</v>
      </c>
      <c r="C8" s="165"/>
      <c r="D8" s="165"/>
      <c r="E8" s="165"/>
      <c r="F8" s="55">
        <f>F6*F7</f>
        <v>30</v>
      </c>
      <c r="G8" s="165">
        <f>G6*G7</f>
        <v>31.724137931034484</v>
      </c>
      <c r="H8" s="165"/>
      <c r="I8" s="165"/>
      <c r="J8" s="165"/>
      <c r="K8" s="12">
        <f>B8+F8+G8</f>
        <v>77.319376026272579</v>
      </c>
      <c r="L8" s="49">
        <f>L6*L7</f>
        <v>50</v>
      </c>
      <c r="M8" s="24"/>
      <c r="N8" s="166">
        <f>N6*N7</f>
        <v>39.655172413793103</v>
      </c>
      <c r="O8" s="167"/>
      <c r="P8" s="18">
        <f>L8+N8</f>
        <v>89.65517241379311</v>
      </c>
      <c r="Q8" s="45">
        <f>Q6*Q7</f>
        <v>0</v>
      </c>
      <c r="R8" s="45">
        <f>R6*R7</f>
        <v>8</v>
      </c>
      <c r="S8" s="169">
        <f>S6*S7</f>
        <v>18</v>
      </c>
      <c r="T8" s="170"/>
      <c r="U8" s="43">
        <f>SUM(Q8:T8)</f>
        <v>26</v>
      </c>
      <c r="V8" s="168">
        <f>V6*V7</f>
        <v>35.862068965517246</v>
      </c>
      <c r="W8" s="168"/>
      <c r="X8" s="168">
        <f>X6*X7</f>
        <v>37.241379310344826</v>
      </c>
      <c r="Y8" s="168"/>
      <c r="Z8" s="168">
        <f>Z6*Z7</f>
        <v>12.413793103448278</v>
      </c>
      <c r="AA8" s="168"/>
      <c r="AB8" s="51">
        <f>SUM(V8:AA8)</f>
        <v>85.517241379310349</v>
      </c>
      <c r="AC8" s="139">
        <f>AC6*AC7</f>
        <v>26.896551724137932</v>
      </c>
      <c r="AD8" s="139"/>
      <c r="AE8" s="139">
        <f>AE6*AE7</f>
        <v>18.620689655172413</v>
      </c>
      <c r="AF8" s="139"/>
      <c r="AG8" s="139">
        <f>AG6*AG7</f>
        <v>48.275862068965516</v>
      </c>
      <c r="AH8" s="139"/>
      <c r="AI8" s="52">
        <f>SUM(AC8:AH8)</f>
        <v>93.793103448275872</v>
      </c>
      <c r="AJ8" s="36">
        <f>(K8+P8+U8+AB8+AI8)/5</f>
        <v>74.456978653530385</v>
      </c>
      <c r="AK8" s="48"/>
    </row>
    <row r="9" spans="1:37" x14ac:dyDescent="0.3">
      <c r="A9" s="126" t="s">
        <v>116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</row>
    <row r="10" spans="1:37" s="67" customFormat="1" ht="31.2" x14ac:dyDescent="0.3">
      <c r="A10" s="14" t="s">
        <v>42</v>
      </c>
      <c r="B10" s="82">
        <v>8</v>
      </c>
      <c r="C10" s="82">
        <v>11</v>
      </c>
      <c r="D10" s="82">
        <v>40</v>
      </c>
      <c r="E10" s="82">
        <v>44</v>
      </c>
      <c r="F10" s="82">
        <v>3</v>
      </c>
      <c r="G10" s="82">
        <v>12</v>
      </c>
      <c r="H10" s="82">
        <v>15</v>
      </c>
      <c r="I10" s="82">
        <v>7</v>
      </c>
      <c r="J10" s="82">
        <v>15</v>
      </c>
      <c r="K10" s="81"/>
      <c r="L10" s="85">
        <v>7</v>
      </c>
      <c r="M10" s="85"/>
      <c r="N10" s="85">
        <v>15</v>
      </c>
      <c r="O10" s="85">
        <v>15</v>
      </c>
      <c r="P10" s="88"/>
      <c r="Q10" s="89">
        <v>1</v>
      </c>
      <c r="R10" s="89">
        <v>3</v>
      </c>
      <c r="S10" s="89">
        <v>0</v>
      </c>
      <c r="T10" s="89">
        <v>0</v>
      </c>
      <c r="U10" s="91"/>
      <c r="V10" s="86">
        <v>15</v>
      </c>
      <c r="W10" s="86">
        <v>15</v>
      </c>
      <c r="X10" s="86">
        <v>15</v>
      </c>
      <c r="Y10" s="86">
        <v>15</v>
      </c>
      <c r="Z10" s="86">
        <v>13</v>
      </c>
      <c r="AA10" s="86">
        <v>15</v>
      </c>
      <c r="AB10" s="92"/>
      <c r="AC10" s="84">
        <v>15</v>
      </c>
      <c r="AD10" s="84">
        <v>15</v>
      </c>
      <c r="AE10" s="84">
        <v>15</v>
      </c>
      <c r="AF10" s="84">
        <v>15</v>
      </c>
      <c r="AG10" s="84">
        <v>15</v>
      </c>
      <c r="AH10" s="84">
        <v>15</v>
      </c>
      <c r="AI10" s="93"/>
      <c r="AJ10" s="94"/>
      <c r="AK10" s="95">
        <v>15</v>
      </c>
    </row>
    <row r="11" spans="1:37" s="67" customFormat="1" ht="15.6" x14ac:dyDescent="0.3">
      <c r="A11" s="13" t="s">
        <v>43</v>
      </c>
      <c r="B11" s="121">
        <f>0.5*((B10/C10)+(D10/E10))*100</f>
        <v>81.818181818181813</v>
      </c>
      <c r="C11" s="121"/>
      <c r="D11" s="121"/>
      <c r="E11" s="121"/>
      <c r="F11" s="81">
        <v>90</v>
      </c>
      <c r="G11" s="121">
        <f>0.5*(G10/H10+I10/J10)*100</f>
        <v>63.333333333333329</v>
      </c>
      <c r="H11" s="121"/>
      <c r="I11" s="121"/>
      <c r="J11" s="121"/>
      <c r="K11" s="81">
        <f>B11+F11+G11</f>
        <v>235.15151515151513</v>
      </c>
      <c r="L11" s="130">
        <v>100</v>
      </c>
      <c r="M11" s="130"/>
      <c r="N11" s="130">
        <f>N10/O10*100</f>
        <v>100</v>
      </c>
      <c r="O11" s="130"/>
      <c r="P11" s="88">
        <f>(L11+N11)/2</f>
        <v>100</v>
      </c>
      <c r="Q11" s="91">
        <f>Q10*20</f>
        <v>20</v>
      </c>
      <c r="R11" s="91">
        <v>100</v>
      </c>
      <c r="S11" s="129">
        <v>0</v>
      </c>
      <c r="T11" s="129"/>
      <c r="U11" s="91">
        <f>SUM(Q11:T11)</f>
        <v>120</v>
      </c>
      <c r="V11" s="127">
        <f>V10/W10*100</f>
        <v>100</v>
      </c>
      <c r="W11" s="127"/>
      <c r="X11" s="127">
        <f>X10/Y10*100</f>
        <v>100</v>
      </c>
      <c r="Y11" s="127"/>
      <c r="Z11" s="127">
        <f>Z10/AA10*100</f>
        <v>86.666666666666671</v>
      </c>
      <c r="AA11" s="127"/>
      <c r="AB11" s="92">
        <f>SUM(V11:AA11)</f>
        <v>286.66666666666669</v>
      </c>
      <c r="AC11" s="128">
        <f>AC10/AD10*100</f>
        <v>100</v>
      </c>
      <c r="AD11" s="128"/>
      <c r="AE11" s="128">
        <f>AE10/AF10*100</f>
        <v>100</v>
      </c>
      <c r="AF11" s="128"/>
      <c r="AG11" s="128">
        <f>AG10/AH10*100</f>
        <v>100</v>
      </c>
      <c r="AH11" s="128"/>
      <c r="AI11" s="93">
        <f>SUM(AC11:AH11)</f>
        <v>300</v>
      </c>
      <c r="AJ11" s="94"/>
    </row>
    <row r="12" spans="1:37" s="67" customFormat="1" ht="28.8" x14ac:dyDescent="0.3">
      <c r="A12" s="58" t="s">
        <v>44</v>
      </c>
      <c r="B12" s="80">
        <v>0.3</v>
      </c>
      <c r="C12" s="80"/>
      <c r="D12" s="80"/>
      <c r="E12" s="80"/>
      <c r="F12" s="80">
        <v>0.3</v>
      </c>
      <c r="G12" s="80">
        <v>0.4</v>
      </c>
      <c r="H12" s="80"/>
      <c r="I12" s="80"/>
      <c r="J12" s="80"/>
      <c r="K12" s="81"/>
      <c r="L12" s="80">
        <v>0.5</v>
      </c>
      <c r="M12" s="80"/>
      <c r="N12" s="80">
        <v>0.5</v>
      </c>
      <c r="O12" s="80"/>
      <c r="P12" s="88"/>
      <c r="Q12" s="80">
        <v>0.6</v>
      </c>
      <c r="R12" s="80">
        <v>0.4</v>
      </c>
      <c r="S12" s="80">
        <v>0</v>
      </c>
      <c r="T12" s="80"/>
      <c r="U12" s="91"/>
      <c r="V12" s="80">
        <v>0.4</v>
      </c>
      <c r="W12" s="80"/>
      <c r="X12" s="80">
        <v>0.4</v>
      </c>
      <c r="Y12" s="80"/>
      <c r="Z12" s="80">
        <v>0.2</v>
      </c>
      <c r="AA12" s="80"/>
      <c r="AB12" s="92"/>
      <c r="AC12" s="80">
        <v>0.3</v>
      </c>
      <c r="AD12" s="80"/>
      <c r="AE12" s="80">
        <v>0.2</v>
      </c>
      <c r="AF12" s="80"/>
      <c r="AG12" s="80">
        <v>0.5</v>
      </c>
      <c r="AH12" s="80"/>
      <c r="AI12" s="93"/>
      <c r="AJ12" s="94"/>
    </row>
    <row r="13" spans="1:37" s="67" customFormat="1" ht="62.4" x14ac:dyDescent="0.3">
      <c r="A13" s="16" t="s">
        <v>45</v>
      </c>
      <c r="B13" s="122">
        <f>B11*B12</f>
        <v>24.545454545454543</v>
      </c>
      <c r="C13" s="122"/>
      <c r="D13" s="122"/>
      <c r="E13" s="122"/>
      <c r="F13" s="83">
        <f>F11*F12</f>
        <v>27</v>
      </c>
      <c r="G13" s="122">
        <f>G11*G12</f>
        <v>25.333333333333332</v>
      </c>
      <c r="H13" s="122"/>
      <c r="I13" s="122"/>
      <c r="J13" s="122"/>
      <c r="K13" s="81">
        <f>B13+F13+G13</f>
        <v>76.878787878787875</v>
      </c>
      <c r="L13" s="87">
        <f>L11*L12</f>
        <v>50</v>
      </c>
      <c r="M13" s="87"/>
      <c r="N13" s="123">
        <f>N11*N12</f>
        <v>50</v>
      </c>
      <c r="O13" s="123"/>
      <c r="P13" s="88">
        <f>L13+N13</f>
        <v>100</v>
      </c>
      <c r="Q13" s="90">
        <f>Q11*Q12</f>
        <v>12</v>
      </c>
      <c r="R13" s="90">
        <f>R11*R12</f>
        <v>40</v>
      </c>
      <c r="S13" s="124">
        <f>S11*S12</f>
        <v>0</v>
      </c>
      <c r="T13" s="124"/>
      <c r="U13" s="91">
        <f>SUM(Q13:T13)</f>
        <v>52</v>
      </c>
      <c r="V13" s="125">
        <f>V11*V12</f>
        <v>40</v>
      </c>
      <c r="W13" s="125"/>
      <c r="X13" s="125">
        <f>X11*X12</f>
        <v>40</v>
      </c>
      <c r="Y13" s="125"/>
      <c r="Z13" s="125">
        <f>Z11*Z12</f>
        <v>17.333333333333336</v>
      </c>
      <c r="AA13" s="125"/>
      <c r="AB13" s="92">
        <f>SUM(V13:AA13)</f>
        <v>97.333333333333343</v>
      </c>
      <c r="AC13" s="120">
        <f>AC11*AC12</f>
        <v>30</v>
      </c>
      <c r="AD13" s="120"/>
      <c r="AE13" s="120">
        <f>AE11*AE12</f>
        <v>20</v>
      </c>
      <c r="AF13" s="120"/>
      <c r="AG13" s="120">
        <f>AG11*AG12</f>
        <v>50</v>
      </c>
      <c r="AH13" s="120"/>
      <c r="AI13" s="93">
        <f>SUM(AC13:AH13)</f>
        <v>100</v>
      </c>
      <c r="AJ13" s="94">
        <f>(K13+P13+U13+AB13+AI13)/5</f>
        <v>85.242424242424249</v>
      </c>
    </row>
    <row r="14" spans="1:37" s="98" customFormat="1" ht="15.75" customHeight="1" x14ac:dyDescent="0.3">
      <c r="A14" s="146" t="s">
        <v>117</v>
      </c>
      <c r="B14" s="147"/>
      <c r="C14" s="147"/>
      <c r="D14" s="148"/>
      <c r="E14" s="147"/>
      <c r="F14" s="149"/>
      <c r="G14" s="147"/>
      <c r="H14" s="150"/>
      <c r="I14" s="147"/>
      <c r="J14" s="151"/>
      <c r="K14" s="152"/>
      <c r="L14" s="153"/>
      <c r="M14" s="153"/>
      <c r="N14" s="153"/>
      <c r="O14" s="154"/>
      <c r="P14" s="155"/>
      <c r="Q14" s="154"/>
      <c r="R14" s="154"/>
      <c r="S14" s="154"/>
      <c r="T14" s="154"/>
      <c r="U14" s="156"/>
      <c r="V14" s="154"/>
      <c r="W14" s="154"/>
      <c r="X14" s="154"/>
      <c r="Y14" s="154"/>
      <c r="Z14" s="154"/>
      <c r="AA14" s="154"/>
      <c r="AB14" s="157"/>
      <c r="AC14" s="154"/>
      <c r="AD14" s="154"/>
      <c r="AE14" s="154"/>
      <c r="AF14" s="154"/>
      <c r="AG14" s="154"/>
      <c r="AH14" s="154"/>
      <c r="AI14" s="158"/>
      <c r="AJ14" s="159"/>
      <c r="AK14" s="104"/>
    </row>
    <row r="15" spans="1:37" s="98" customFormat="1" ht="31.2" x14ac:dyDescent="0.3">
      <c r="A15" s="14" t="s">
        <v>42</v>
      </c>
      <c r="B15" s="15">
        <v>11</v>
      </c>
      <c r="C15" s="15">
        <v>11</v>
      </c>
      <c r="D15" s="44">
        <v>39</v>
      </c>
      <c r="E15" s="15">
        <v>44</v>
      </c>
      <c r="F15" s="15">
        <v>4</v>
      </c>
      <c r="G15" s="15">
        <v>26</v>
      </c>
      <c r="H15" s="15">
        <v>46</v>
      </c>
      <c r="I15" s="15">
        <v>18</v>
      </c>
      <c r="J15" s="15">
        <v>46</v>
      </c>
      <c r="K15" s="11"/>
      <c r="L15" s="22">
        <v>5</v>
      </c>
      <c r="M15" s="22"/>
      <c r="N15" s="22">
        <v>36</v>
      </c>
      <c r="O15" s="23">
        <v>46</v>
      </c>
      <c r="P15" s="19"/>
      <c r="Q15" s="26">
        <v>0</v>
      </c>
      <c r="R15" s="26">
        <v>1</v>
      </c>
      <c r="S15" s="26">
        <v>1</v>
      </c>
      <c r="T15" s="26">
        <v>1</v>
      </c>
      <c r="U15" s="27"/>
      <c r="V15" s="30">
        <v>42</v>
      </c>
      <c r="W15" s="30">
        <v>46</v>
      </c>
      <c r="X15" s="30">
        <v>39</v>
      </c>
      <c r="Y15" s="30">
        <v>46</v>
      </c>
      <c r="Z15" s="30">
        <v>25</v>
      </c>
      <c r="AA15" s="30">
        <v>46</v>
      </c>
      <c r="AB15" s="29"/>
      <c r="AC15" s="33">
        <v>42</v>
      </c>
      <c r="AD15" s="33">
        <v>46</v>
      </c>
      <c r="AE15" s="33">
        <v>42</v>
      </c>
      <c r="AF15" s="33">
        <v>46</v>
      </c>
      <c r="AG15" s="33">
        <v>43</v>
      </c>
      <c r="AH15" s="33">
        <v>46</v>
      </c>
      <c r="AI15" s="32"/>
      <c r="AJ15" s="35"/>
      <c r="AK15" s="37">
        <v>46</v>
      </c>
    </row>
    <row r="16" spans="1:37" s="98" customFormat="1" ht="15.6" x14ac:dyDescent="0.3">
      <c r="A16" s="13" t="s">
        <v>43</v>
      </c>
      <c r="B16" s="171">
        <f>0.5*((B15/C15)+(D15/E15))*100</f>
        <v>94.318181818181813</v>
      </c>
      <c r="C16" s="171"/>
      <c r="D16" s="171"/>
      <c r="E16" s="171"/>
      <c r="F16" s="10">
        <v>100</v>
      </c>
      <c r="G16" s="171">
        <f>0.5*(G15/H15+I15/J15)*100</f>
        <v>47.826086956521742</v>
      </c>
      <c r="H16" s="171"/>
      <c r="I16" s="171"/>
      <c r="J16" s="171"/>
      <c r="K16" s="12">
        <f>B16+F16+G16</f>
        <v>242.14426877470356</v>
      </c>
      <c r="L16" s="102">
        <v>100</v>
      </c>
      <c r="M16" s="17"/>
      <c r="N16" s="172">
        <f>N15/O15*100</f>
        <v>78.260869565217391</v>
      </c>
      <c r="O16" s="172"/>
      <c r="P16" s="18">
        <f>(L16+N16)/2</f>
        <v>89.130434782608688</v>
      </c>
      <c r="Q16" s="106">
        <f>Q15*20</f>
        <v>0</v>
      </c>
      <c r="R16" s="106">
        <f>R15*20</f>
        <v>20</v>
      </c>
      <c r="S16" s="162">
        <f>S15/T15*100</f>
        <v>100</v>
      </c>
      <c r="T16" s="162"/>
      <c r="U16" s="106">
        <f>SUM(Q16:T16)</f>
        <v>120</v>
      </c>
      <c r="V16" s="163">
        <f>V15/W15*100</f>
        <v>91.304347826086953</v>
      </c>
      <c r="W16" s="163"/>
      <c r="X16" s="163">
        <f>X15/Y15*100</f>
        <v>84.782608695652172</v>
      </c>
      <c r="Y16" s="163"/>
      <c r="Z16" s="163">
        <f>Z15/AA15*100</f>
        <v>54.347826086956516</v>
      </c>
      <c r="AA16" s="163"/>
      <c r="AB16" s="107">
        <f>SUM(V16:AA16)</f>
        <v>230.43478260869563</v>
      </c>
      <c r="AC16" s="164">
        <f>AC15/AD15*100</f>
        <v>91.304347826086953</v>
      </c>
      <c r="AD16" s="164"/>
      <c r="AE16" s="164">
        <f>AE15/AF15*100</f>
        <v>91.304347826086953</v>
      </c>
      <c r="AF16" s="164"/>
      <c r="AG16" s="164">
        <f>AG15/AH15*100</f>
        <v>93.478260869565219</v>
      </c>
      <c r="AH16" s="164"/>
      <c r="AI16" s="108">
        <f>SUM(AC16:AH16)</f>
        <v>276.08695652173913</v>
      </c>
      <c r="AJ16" s="35"/>
      <c r="AK16" s="104"/>
    </row>
    <row r="17" spans="1:37" s="98" customFormat="1" ht="30" customHeight="1" x14ac:dyDescent="0.3">
      <c r="A17" s="105" t="s">
        <v>44</v>
      </c>
      <c r="B17" s="173">
        <v>0.3</v>
      </c>
      <c r="C17" s="174"/>
      <c r="D17" s="174"/>
      <c r="E17" s="174"/>
      <c r="F17" s="109">
        <v>0.3</v>
      </c>
      <c r="G17" s="173">
        <v>0.4</v>
      </c>
      <c r="H17" s="174"/>
      <c r="I17" s="174"/>
      <c r="J17" s="174"/>
      <c r="K17" s="11"/>
      <c r="L17" s="109">
        <v>0.5</v>
      </c>
      <c r="M17" s="54"/>
      <c r="N17" s="175">
        <v>0.5</v>
      </c>
      <c r="O17" s="141"/>
      <c r="P17" s="19"/>
      <c r="Q17" s="103">
        <v>0.3</v>
      </c>
      <c r="R17" s="103">
        <v>0.4</v>
      </c>
      <c r="S17" s="140">
        <v>0.3</v>
      </c>
      <c r="T17" s="141"/>
      <c r="U17" s="27"/>
      <c r="V17" s="140">
        <v>0.4</v>
      </c>
      <c r="W17" s="141"/>
      <c r="X17" s="140">
        <v>0.4</v>
      </c>
      <c r="Y17" s="141"/>
      <c r="Z17" s="140">
        <v>0.2</v>
      </c>
      <c r="AA17" s="141"/>
      <c r="AB17" s="107"/>
      <c r="AC17" s="140">
        <v>0.3</v>
      </c>
      <c r="AD17" s="141"/>
      <c r="AE17" s="140">
        <v>0.2</v>
      </c>
      <c r="AF17" s="141"/>
      <c r="AG17" s="140">
        <v>0.5</v>
      </c>
      <c r="AH17" s="141"/>
      <c r="AI17" s="32"/>
      <c r="AJ17" s="35"/>
      <c r="AK17" s="104"/>
    </row>
    <row r="18" spans="1:37" s="98" customFormat="1" ht="60" customHeight="1" x14ac:dyDescent="0.3">
      <c r="A18" s="16" t="s">
        <v>45</v>
      </c>
      <c r="B18" s="165">
        <f>B16*B17</f>
        <v>28.295454545454543</v>
      </c>
      <c r="C18" s="165"/>
      <c r="D18" s="165"/>
      <c r="E18" s="165"/>
      <c r="F18" s="55">
        <f>F16*F17</f>
        <v>30</v>
      </c>
      <c r="G18" s="165">
        <f>G16*G17</f>
        <v>19.130434782608699</v>
      </c>
      <c r="H18" s="165"/>
      <c r="I18" s="165"/>
      <c r="J18" s="165"/>
      <c r="K18" s="12">
        <f>B18+F18+G18</f>
        <v>77.425889328063249</v>
      </c>
      <c r="L18" s="110">
        <f>L16*L17</f>
        <v>50</v>
      </c>
      <c r="M18" s="24"/>
      <c r="N18" s="166">
        <f>N16*N17</f>
        <v>39.130434782608695</v>
      </c>
      <c r="O18" s="167"/>
      <c r="P18" s="18">
        <f>L18+N18</f>
        <v>89.130434782608688</v>
      </c>
      <c r="Q18" s="111">
        <f>Q16*Q17</f>
        <v>0</v>
      </c>
      <c r="R18" s="111">
        <f>R16*R17</f>
        <v>8</v>
      </c>
      <c r="S18" s="169">
        <f>S16*S17</f>
        <v>30</v>
      </c>
      <c r="T18" s="170"/>
      <c r="U18" s="106">
        <f>SUM(Q18:T18)</f>
        <v>38</v>
      </c>
      <c r="V18" s="168">
        <f>V16*V17</f>
        <v>36.521739130434781</v>
      </c>
      <c r="W18" s="168"/>
      <c r="X18" s="168">
        <f>X16*X17</f>
        <v>33.913043478260867</v>
      </c>
      <c r="Y18" s="168"/>
      <c r="Z18" s="168">
        <f>Z16*Z17</f>
        <v>10.869565217391305</v>
      </c>
      <c r="AA18" s="168"/>
      <c r="AB18" s="107">
        <f>SUM(V18:AA18)</f>
        <v>81.304347826086968</v>
      </c>
      <c r="AC18" s="139">
        <f>AC16*AC17</f>
        <v>27.391304347826086</v>
      </c>
      <c r="AD18" s="139"/>
      <c r="AE18" s="139">
        <f>AE16*AE17</f>
        <v>18.260869565217391</v>
      </c>
      <c r="AF18" s="139"/>
      <c r="AG18" s="139">
        <f>AG16*AG17</f>
        <v>46.739130434782609</v>
      </c>
      <c r="AH18" s="139"/>
      <c r="AI18" s="108">
        <f>SUM(AC18:AH18)</f>
        <v>92.391304347826093</v>
      </c>
      <c r="AJ18" s="36">
        <f>(K18+P18+U18+AB18+AI18)/5</f>
        <v>75.650395256916994</v>
      </c>
      <c r="AK18" s="104"/>
    </row>
    <row r="19" spans="1:37" s="98" customFormat="1" ht="15.75" customHeight="1" x14ac:dyDescent="0.3">
      <c r="A19" s="146" t="s">
        <v>118</v>
      </c>
      <c r="B19" s="147"/>
      <c r="C19" s="147"/>
      <c r="D19" s="148"/>
      <c r="E19" s="147"/>
      <c r="F19" s="149"/>
      <c r="G19" s="147"/>
      <c r="H19" s="150"/>
      <c r="I19" s="147"/>
      <c r="J19" s="151"/>
      <c r="K19" s="152"/>
      <c r="L19" s="153"/>
      <c r="M19" s="153"/>
      <c r="N19" s="153"/>
      <c r="O19" s="154"/>
      <c r="P19" s="155"/>
      <c r="Q19" s="154"/>
      <c r="R19" s="154"/>
      <c r="S19" s="154"/>
      <c r="T19" s="154"/>
      <c r="U19" s="156"/>
      <c r="V19" s="154"/>
      <c r="W19" s="154"/>
      <c r="X19" s="154"/>
      <c r="Y19" s="154"/>
      <c r="Z19" s="154"/>
      <c r="AA19" s="154"/>
      <c r="AB19" s="157"/>
      <c r="AC19" s="154"/>
      <c r="AD19" s="154"/>
      <c r="AE19" s="154"/>
      <c r="AF19" s="154"/>
      <c r="AG19" s="154"/>
      <c r="AH19" s="154"/>
      <c r="AI19" s="158"/>
      <c r="AJ19" s="159"/>
      <c r="AK19" s="104"/>
    </row>
    <row r="20" spans="1:37" s="98" customFormat="1" ht="31.2" x14ac:dyDescent="0.3">
      <c r="A20" s="14" t="s">
        <v>42</v>
      </c>
      <c r="B20" s="15">
        <v>6</v>
      </c>
      <c r="C20" s="15">
        <v>11</v>
      </c>
      <c r="D20" s="44">
        <v>16</v>
      </c>
      <c r="E20" s="15">
        <v>44</v>
      </c>
      <c r="F20" s="15">
        <v>3</v>
      </c>
      <c r="G20" s="15">
        <v>24</v>
      </c>
      <c r="H20" s="15">
        <v>32</v>
      </c>
      <c r="I20" s="15">
        <v>14</v>
      </c>
      <c r="J20" s="15">
        <v>32</v>
      </c>
      <c r="K20" s="11"/>
      <c r="L20" s="22">
        <v>6</v>
      </c>
      <c r="M20" s="22"/>
      <c r="N20" s="22">
        <v>27</v>
      </c>
      <c r="O20" s="23">
        <v>32</v>
      </c>
      <c r="P20" s="19"/>
      <c r="Q20" s="26">
        <v>1</v>
      </c>
      <c r="R20" s="26">
        <v>1</v>
      </c>
      <c r="S20" s="26">
        <v>1</v>
      </c>
      <c r="T20" s="26">
        <v>1</v>
      </c>
      <c r="U20" s="27"/>
      <c r="V20" s="30">
        <v>32</v>
      </c>
      <c r="W20" s="30">
        <v>32</v>
      </c>
      <c r="X20" s="30">
        <v>30</v>
      </c>
      <c r="Y20" s="30">
        <v>32</v>
      </c>
      <c r="Z20" s="30">
        <v>25</v>
      </c>
      <c r="AA20" s="30">
        <v>32</v>
      </c>
      <c r="AB20" s="29"/>
      <c r="AC20" s="33">
        <v>30</v>
      </c>
      <c r="AD20" s="33">
        <v>32</v>
      </c>
      <c r="AE20" s="33">
        <v>28</v>
      </c>
      <c r="AF20" s="33">
        <v>32</v>
      </c>
      <c r="AG20" s="33">
        <v>30</v>
      </c>
      <c r="AH20" s="33">
        <v>32</v>
      </c>
      <c r="AI20" s="32"/>
      <c r="AJ20" s="35"/>
      <c r="AK20" s="37">
        <v>32</v>
      </c>
    </row>
    <row r="21" spans="1:37" s="98" customFormat="1" ht="15.6" x14ac:dyDescent="0.3">
      <c r="A21" s="13" t="s">
        <v>43</v>
      </c>
      <c r="B21" s="171">
        <f>0.5*((B20/C20)+(D20/E20))*100</f>
        <v>45.454545454545453</v>
      </c>
      <c r="C21" s="171"/>
      <c r="D21" s="171"/>
      <c r="E21" s="171"/>
      <c r="F21" s="10">
        <v>90</v>
      </c>
      <c r="G21" s="171">
        <f>0.5*(G20/H20+I20/J20)*100</f>
        <v>59.375</v>
      </c>
      <c r="H21" s="171"/>
      <c r="I21" s="171"/>
      <c r="J21" s="171"/>
      <c r="K21" s="12">
        <f>B21+F21+G21</f>
        <v>194.82954545454544</v>
      </c>
      <c r="L21" s="102">
        <v>100</v>
      </c>
      <c r="M21" s="17"/>
      <c r="N21" s="172">
        <f>N20/O20*100</f>
        <v>84.375</v>
      </c>
      <c r="O21" s="172"/>
      <c r="P21" s="18">
        <f>(L21+N21)/2</f>
        <v>92.1875</v>
      </c>
      <c r="Q21" s="106">
        <f>Q20*20</f>
        <v>20</v>
      </c>
      <c r="R21" s="106">
        <f>R20*20</f>
        <v>20</v>
      </c>
      <c r="S21" s="162">
        <f>S20/T20*100</f>
        <v>100</v>
      </c>
      <c r="T21" s="162"/>
      <c r="U21" s="106">
        <f>SUM(Q21:T21)</f>
        <v>140</v>
      </c>
      <c r="V21" s="163">
        <f>V20/W20*100</f>
        <v>100</v>
      </c>
      <c r="W21" s="163"/>
      <c r="X21" s="163">
        <f>X20/Y20*100</f>
        <v>93.75</v>
      </c>
      <c r="Y21" s="163"/>
      <c r="Z21" s="163">
        <f>Z20/AA20*100</f>
        <v>78.125</v>
      </c>
      <c r="AA21" s="163"/>
      <c r="AB21" s="107">
        <f>SUM(V21:AA21)</f>
        <v>271.875</v>
      </c>
      <c r="AC21" s="164">
        <f>AC20/AD20*100</f>
        <v>93.75</v>
      </c>
      <c r="AD21" s="164"/>
      <c r="AE21" s="164">
        <f>AE20/AF20*100</f>
        <v>87.5</v>
      </c>
      <c r="AF21" s="164"/>
      <c r="AG21" s="164">
        <f>AG20/AH20*100</f>
        <v>93.75</v>
      </c>
      <c r="AH21" s="164"/>
      <c r="AI21" s="108">
        <f>SUM(AC21:AH21)</f>
        <v>275</v>
      </c>
      <c r="AJ21" s="35"/>
      <c r="AK21" s="104"/>
    </row>
    <row r="22" spans="1:37" s="98" customFormat="1" ht="30" customHeight="1" x14ac:dyDescent="0.3">
      <c r="A22" s="105" t="s">
        <v>44</v>
      </c>
      <c r="B22" s="173">
        <v>0.3</v>
      </c>
      <c r="C22" s="174"/>
      <c r="D22" s="174"/>
      <c r="E22" s="174"/>
      <c r="F22" s="109">
        <v>0.3</v>
      </c>
      <c r="G22" s="173">
        <v>0.4</v>
      </c>
      <c r="H22" s="174"/>
      <c r="I22" s="174"/>
      <c r="J22" s="174"/>
      <c r="K22" s="11"/>
      <c r="L22" s="109">
        <v>0.5</v>
      </c>
      <c r="M22" s="54"/>
      <c r="N22" s="175">
        <v>0.5</v>
      </c>
      <c r="O22" s="141"/>
      <c r="P22" s="19"/>
      <c r="Q22" s="103">
        <v>0.3</v>
      </c>
      <c r="R22" s="103">
        <v>0.4</v>
      </c>
      <c r="S22" s="140">
        <v>0.3</v>
      </c>
      <c r="T22" s="141"/>
      <c r="U22" s="27"/>
      <c r="V22" s="140">
        <v>0.4</v>
      </c>
      <c r="W22" s="141"/>
      <c r="X22" s="140">
        <v>0.4</v>
      </c>
      <c r="Y22" s="141"/>
      <c r="Z22" s="140">
        <v>0.2</v>
      </c>
      <c r="AA22" s="141"/>
      <c r="AB22" s="107"/>
      <c r="AC22" s="140">
        <v>0.3</v>
      </c>
      <c r="AD22" s="141"/>
      <c r="AE22" s="140">
        <v>0.2</v>
      </c>
      <c r="AF22" s="141"/>
      <c r="AG22" s="140">
        <v>0.5</v>
      </c>
      <c r="AH22" s="141"/>
      <c r="AI22" s="32"/>
      <c r="AJ22" s="35"/>
      <c r="AK22" s="104"/>
    </row>
    <row r="23" spans="1:37" s="98" customFormat="1" ht="60" customHeight="1" x14ac:dyDescent="0.3">
      <c r="A23" s="16" t="s">
        <v>45</v>
      </c>
      <c r="B23" s="165">
        <f>B21*B22</f>
        <v>13.636363636363635</v>
      </c>
      <c r="C23" s="165"/>
      <c r="D23" s="165"/>
      <c r="E23" s="165"/>
      <c r="F23" s="55">
        <f>F21*F22</f>
        <v>27</v>
      </c>
      <c r="G23" s="165">
        <f>G21*G22</f>
        <v>23.75</v>
      </c>
      <c r="H23" s="165"/>
      <c r="I23" s="165"/>
      <c r="J23" s="165"/>
      <c r="K23" s="12">
        <f>B23+F23+G23</f>
        <v>64.386363636363626</v>
      </c>
      <c r="L23" s="110">
        <f>L21*L22</f>
        <v>50</v>
      </c>
      <c r="M23" s="24"/>
      <c r="N23" s="166">
        <f>N21*N22</f>
        <v>42.1875</v>
      </c>
      <c r="O23" s="167"/>
      <c r="P23" s="18">
        <f>L23+N23</f>
        <v>92.1875</v>
      </c>
      <c r="Q23" s="111">
        <f>Q21*Q22</f>
        <v>6</v>
      </c>
      <c r="R23" s="111">
        <f>R21*R22</f>
        <v>8</v>
      </c>
      <c r="S23" s="169">
        <f>S21*S22</f>
        <v>30</v>
      </c>
      <c r="T23" s="170"/>
      <c r="U23" s="106">
        <f>SUM(Q23:T23)</f>
        <v>44</v>
      </c>
      <c r="V23" s="168">
        <f>V21*V22</f>
        <v>40</v>
      </c>
      <c r="W23" s="168"/>
      <c r="X23" s="168">
        <f>X21*X22</f>
        <v>37.5</v>
      </c>
      <c r="Y23" s="168"/>
      <c r="Z23" s="168">
        <f>Z21*Z22</f>
        <v>15.625</v>
      </c>
      <c r="AA23" s="168"/>
      <c r="AB23" s="107">
        <f>SUM(V23:AA23)</f>
        <v>93.125</v>
      </c>
      <c r="AC23" s="139">
        <f>AC21*AC22</f>
        <v>28.125</v>
      </c>
      <c r="AD23" s="139"/>
      <c r="AE23" s="139">
        <f>AE21*AE22</f>
        <v>17.5</v>
      </c>
      <c r="AF23" s="139"/>
      <c r="AG23" s="139">
        <f>AG21*AG22</f>
        <v>46.875</v>
      </c>
      <c r="AH23" s="139"/>
      <c r="AI23" s="108">
        <f>SUM(AC23:AH23)</f>
        <v>92.5</v>
      </c>
      <c r="AJ23" s="36">
        <f>(K23+P23+U23+AB23+AI23)/5</f>
        <v>77.239772727272722</v>
      </c>
      <c r="AK23" s="104"/>
    </row>
    <row r="24" spans="1:37" s="98" customFormat="1" ht="15.75" customHeight="1" x14ac:dyDescent="0.3">
      <c r="A24" s="146" t="s">
        <v>119</v>
      </c>
      <c r="B24" s="147"/>
      <c r="C24" s="147"/>
      <c r="D24" s="148"/>
      <c r="E24" s="147"/>
      <c r="F24" s="149"/>
      <c r="G24" s="147"/>
      <c r="H24" s="150"/>
      <c r="I24" s="147"/>
      <c r="J24" s="151"/>
      <c r="K24" s="152"/>
      <c r="L24" s="153"/>
      <c r="M24" s="153"/>
      <c r="N24" s="153"/>
      <c r="O24" s="154"/>
      <c r="P24" s="155"/>
      <c r="Q24" s="154"/>
      <c r="R24" s="154"/>
      <c r="S24" s="154"/>
      <c r="T24" s="154"/>
      <c r="U24" s="156"/>
      <c r="V24" s="154"/>
      <c r="W24" s="154"/>
      <c r="X24" s="154"/>
      <c r="Y24" s="154"/>
      <c r="Z24" s="154"/>
      <c r="AA24" s="154"/>
      <c r="AB24" s="157"/>
      <c r="AC24" s="154"/>
      <c r="AD24" s="154"/>
      <c r="AE24" s="154"/>
      <c r="AF24" s="154"/>
      <c r="AG24" s="154"/>
      <c r="AH24" s="154"/>
      <c r="AI24" s="158"/>
      <c r="AJ24" s="159"/>
      <c r="AK24" s="104"/>
    </row>
    <row r="25" spans="1:37" s="98" customFormat="1" ht="31.2" x14ac:dyDescent="0.3">
      <c r="A25" s="14" t="s">
        <v>42</v>
      </c>
      <c r="B25" s="15">
        <v>8</v>
      </c>
      <c r="C25" s="15">
        <v>11</v>
      </c>
      <c r="D25" s="44">
        <v>37</v>
      </c>
      <c r="E25" s="15">
        <v>48</v>
      </c>
      <c r="F25" s="15">
        <v>4</v>
      </c>
      <c r="G25" s="15">
        <v>53</v>
      </c>
      <c r="H25" s="15">
        <v>58</v>
      </c>
      <c r="I25" s="15">
        <v>47</v>
      </c>
      <c r="J25" s="15">
        <v>58</v>
      </c>
      <c r="K25" s="11"/>
      <c r="L25" s="22">
        <v>7</v>
      </c>
      <c r="M25" s="22"/>
      <c r="N25" s="22">
        <v>57</v>
      </c>
      <c r="O25" s="23">
        <v>58</v>
      </c>
      <c r="P25" s="19"/>
      <c r="Q25" s="26">
        <v>2</v>
      </c>
      <c r="R25" s="26">
        <v>3</v>
      </c>
      <c r="S25" s="26">
        <v>1</v>
      </c>
      <c r="T25" s="26">
        <v>1</v>
      </c>
      <c r="U25" s="27"/>
      <c r="V25" s="30">
        <v>58</v>
      </c>
      <c r="W25" s="30">
        <v>58</v>
      </c>
      <c r="X25" s="30">
        <v>58</v>
      </c>
      <c r="Y25" s="30">
        <v>58</v>
      </c>
      <c r="Z25" s="30">
        <v>50</v>
      </c>
      <c r="AA25" s="30">
        <v>58</v>
      </c>
      <c r="AB25" s="29"/>
      <c r="AC25" s="33">
        <v>58</v>
      </c>
      <c r="AD25" s="33">
        <v>58</v>
      </c>
      <c r="AE25" s="33">
        <v>58</v>
      </c>
      <c r="AF25" s="33">
        <v>58</v>
      </c>
      <c r="AG25" s="33">
        <v>57</v>
      </c>
      <c r="AH25" s="33">
        <v>58</v>
      </c>
      <c r="AI25" s="32"/>
      <c r="AJ25" s="35"/>
      <c r="AK25" s="37">
        <v>58</v>
      </c>
    </row>
    <row r="26" spans="1:37" s="98" customFormat="1" ht="15.6" x14ac:dyDescent="0.3">
      <c r="A26" s="13" t="s">
        <v>43</v>
      </c>
      <c r="B26" s="171">
        <f>0.5*((B25/C25)+(D25/E25))*100</f>
        <v>74.905303030303031</v>
      </c>
      <c r="C26" s="171"/>
      <c r="D26" s="171"/>
      <c r="E26" s="171"/>
      <c r="F26" s="10">
        <v>100</v>
      </c>
      <c r="G26" s="171">
        <f>0.5*(G25/H25+I25/J25)*100</f>
        <v>86.206896551724128</v>
      </c>
      <c r="H26" s="171"/>
      <c r="I26" s="171"/>
      <c r="J26" s="171"/>
      <c r="K26" s="12">
        <f>B26+F26+G26</f>
        <v>261.11219958202719</v>
      </c>
      <c r="L26" s="102">
        <v>100</v>
      </c>
      <c r="M26" s="17"/>
      <c r="N26" s="172">
        <f>N25/O25*100</f>
        <v>98.275862068965509</v>
      </c>
      <c r="O26" s="172"/>
      <c r="P26" s="18">
        <f>(L26+N26)/2</f>
        <v>99.137931034482762</v>
      </c>
      <c r="Q26" s="106">
        <f>Q25*20</f>
        <v>40</v>
      </c>
      <c r="R26" s="106">
        <f>R25*20</f>
        <v>60</v>
      </c>
      <c r="S26" s="162">
        <f>S25/T25*100</f>
        <v>100</v>
      </c>
      <c r="T26" s="162"/>
      <c r="U26" s="106">
        <f>SUM(Q26:T26)</f>
        <v>200</v>
      </c>
      <c r="V26" s="163">
        <f>V25/W25*100</f>
        <v>100</v>
      </c>
      <c r="W26" s="163"/>
      <c r="X26" s="163">
        <f>X25/Y25*100</f>
        <v>100</v>
      </c>
      <c r="Y26" s="163"/>
      <c r="Z26" s="163">
        <f>Z25/AA25*100</f>
        <v>86.206896551724128</v>
      </c>
      <c r="AA26" s="163"/>
      <c r="AB26" s="107">
        <f>SUM(V26:AA26)</f>
        <v>286.20689655172413</v>
      </c>
      <c r="AC26" s="164">
        <f>AC25/AD25*100</f>
        <v>100</v>
      </c>
      <c r="AD26" s="164"/>
      <c r="AE26" s="164">
        <f>AE25/AF25*100</f>
        <v>100</v>
      </c>
      <c r="AF26" s="164"/>
      <c r="AG26" s="164">
        <f>AG25/AH25*100</f>
        <v>98.275862068965509</v>
      </c>
      <c r="AH26" s="164"/>
      <c r="AI26" s="108">
        <f>SUM(AC26:AH26)</f>
        <v>298.27586206896552</v>
      </c>
      <c r="AJ26" s="35"/>
      <c r="AK26" s="104"/>
    </row>
    <row r="27" spans="1:37" s="98" customFormat="1" ht="30" customHeight="1" x14ac:dyDescent="0.3">
      <c r="A27" s="105" t="s">
        <v>44</v>
      </c>
      <c r="B27" s="173">
        <v>0.3</v>
      </c>
      <c r="C27" s="174"/>
      <c r="D27" s="174"/>
      <c r="E27" s="174"/>
      <c r="F27" s="109">
        <v>0.3</v>
      </c>
      <c r="G27" s="173">
        <v>0.4</v>
      </c>
      <c r="H27" s="174"/>
      <c r="I27" s="174"/>
      <c r="J27" s="174"/>
      <c r="K27" s="11"/>
      <c r="L27" s="109">
        <v>0.5</v>
      </c>
      <c r="M27" s="54"/>
      <c r="N27" s="175">
        <v>0.5</v>
      </c>
      <c r="O27" s="141"/>
      <c r="P27" s="19"/>
      <c r="Q27" s="103">
        <v>0.3</v>
      </c>
      <c r="R27" s="103">
        <v>0.4</v>
      </c>
      <c r="S27" s="140">
        <v>0.3</v>
      </c>
      <c r="T27" s="141"/>
      <c r="U27" s="27"/>
      <c r="V27" s="140">
        <v>0.4</v>
      </c>
      <c r="W27" s="141"/>
      <c r="X27" s="140">
        <v>0.4</v>
      </c>
      <c r="Y27" s="141"/>
      <c r="Z27" s="140">
        <v>0.2</v>
      </c>
      <c r="AA27" s="141"/>
      <c r="AB27" s="107"/>
      <c r="AC27" s="140">
        <v>0.3</v>
      </c>
      <c r="AD27" s="141"/>
      <c r="AE27" s="140">
        <v>0.2</v>
      </c>
      <c r="AF27" s="141"/>
      <c r="AG27" s="140">
        <v>0.5</v>
      </c>
      <c r="AH27" s="141"/>
      <c r="AI27" s="32"/>
      <c r="AJ27" s="35"/>
      <c r="AK27" s="104"/>
    </row>
    <row r="28" spans="1:37" s="98" customFormat="1" ht="60" customHeight="1" x14ac:dyDescent="0.3">
      <c r="A28" s="16" t="s">
        <v>45</v>
      </c>
      <c r="B28" s="165">
        <f>B26*B27</f>
        <v>22.47159090909091</v>
      </c>
      <c r="C28" s="165"/>
      <c r="D28" s="165"/>
      <c r="E28" s="165"/>
      <c r="F28" s="55">
        <f>F26*F27</f>
        <v>30</v>
      </c>
      <c r="G28" s="165">
        <f>G26*G27</f>
        <v>34.482758620689651</v>
      </c>
      <c r="H28" s="165"/>
      <c r="I28" s="165"/>
      <c r="J28" s="165"/>
      <c r="K28" s="12">
        <f>B28+F28+G28</f>
        <v>86.954349529780558</v>
      </c>
      <c r="L28" s="110">
        <f>L26*L27</f>
        <v>50</v>
      </c>
      <c r="M28" s="24"/>
      <c r="N28" s="166">
        <f>N26*N27</f>
        <v>49.137931034482754</v>
      </c>
      <c r="O28" s="167"/>
      <c r="P28" s="18">
        <f>L28+N28</f>
        <v>99.137931034482762</v>
      </c>
      <c r="Q28" s="111">
        <f>Q26*Q27</f>
        <v>12</v>
      </c>
      <c r="R28" s="111">
        <f>R26*R27</f>
        <v>24</v>
      </c>
      <c r="S28" s="169">
        <f>S26*S27</f>
        <v>30</v>
      </c>
      <c r="T28" s="170"/>
      <c r="U28" s="106">
        <f>SUM(Q28:T28)</f>
        <v>66</v>
      </c>
      <c r="V28" s="168">
        <f>V26*V27</f>
        <v>40</v>
      </c>
      <c r="W28" s="168"/>
      <c r="X28" s="168">
        <f>X26*X27</f>
        <v>40</v>
      </c>
      <c r="Y28" s="168"/>
      <c r="Z28" s="168">
        <f>Z26*Z27</f>
        <v>17.241379310344826</v>
      </c>
      <c r="AA28" s="168"/>
      <c r="AB28" s="107">
        <f>SUM(V28:AA28)</f>
        <v>97.241379310344826</v>
      </c>
      <c r="AC28" s="139">
        <f>AC26*AC27</f>
        <v>30</v>
      </c>
      <c r="AD28" s="139"/>
      <c r="AE28" s="139">
        <f>AE26*AE27</f>
        <v>20</v>
      </c>
      <c r="AF28" s="139"/>
      <c r="AG28" s="139">
        <f>AG26*AG27</f>
        <v>49.137931034482754</v>
      </c>
      <c r="AH28" s="139"/>
      <c r="AI28" s="108">
        <f>SUM(AC28:AH28)</f>
        <v>99.137931034482762</v>
      </c>
      <c r="AJ28" s="36">
        <f>(K28+P28+U28+AB28+AI28)/5</f>
        <v>89.694318181818176</v>
      </c>
      <c r="AK28" s="104"/>
    </row>
    <row r="29" spans="1:37" s="98" customFormat="1" ht="15.75" customHeight="1" x14ac:dyDescent="0.3">
      <c r="A29" s="146" t="s">
        <v>120</v>
      </c>
      <c r="B29" s="147"/>
      <c r="C29" s="147"/>
      <c r="D29" s="148"/>
      <c r="E29" s="147"/>
      <c r="F29" s="149"/>
      <c r="G29" s="147"/>
      <c r="H29" s="150"/>
      <c r="I29" s="147"/>
      <c r="J29" s="151"/>
      <c r="K29" s="152"/>
      <c r="L29" s="153"/>
      <c r="M29" s="153"/>
      <c r="N29" s="153"/>
      <c r="O29" s="154"/>
      <c r="P29" s="155"/>
      <c r="Q29" s="154"/>
      <c r="R29" s="154"/>
      <c r="S29" s="154"/>
      <c r="T29" s="154"/>
      <c r="U29" s="156"/>
      <c r="V29" s="154"/>
      <c r="W29" s="154"/>
      <c r="X29" s="154"/>
      <c r="Y29" s="154"/>
      <c r="Z29" s="154"/>
      <c r="AA29" s="154"/>
      <c r="AB29" s="157"/>
      <c r="AC29" s="154"/>
      <c r="AD29" s="154"/>
      <c r="AE29" s="154"/>
      <c r="AF29" s="154"/>
      <c r="AG29" s="154"/>
      <c r="AH29" s="154"/>
      <c r="AI29" s="158"/>
      <c r="AJ29" s="159"/>
      <c r="AK29" s="104"/>
    </row>
    <row r="30" spans="1:37" s="98" customFormat="1" ht="31.2" x14ac:dyDescent="0.3">
      <c r="A30" s="14" t="s">
        <v>42</v>
      </c>
      <c r="B30" s="15">
        <v>5</v>
      </c>
      <c r="C30" s="15">
        <v>11</v>
      </c>
      <c r="D30" s="44">
        <v>17</v>
      </c>
      <c r="E30" s="15">
        <v>48</v>
      </c>
      <c r="F30" s="15">
        <v>4</v>
      </c>
      <c r="G30" s="15">
        <v>44</v>
      </c>
      <c r="H30" s="15">
        <v>49</v>
      </c>
      <c r="I30" s="15">
        <v>38</v>
      </c>
      <c r="J30" s="15">
        <v>49</v>
      </c>
      <c r="K30" s="11"/>
      <c r="L30" s="22">
        <v>7</v>
      </c>
      <c r="M30" s="22"/>
      <c r="N30" s="22">
        <v>47</v>
      </c>
      <c r="O30" s="23">
        <v>49</v>
      </c>
      <c r="P30" s="19"/>
      <c r="Q30" s="26">
        <v>1</v>
      </c>
      <c r="R30" s="26">
        <v>3</v>
      </c>
      <c r="S30" s="26">
        <v>1</v>
      </c>
      <c r="T30" s="26">
        <v>1</v>
      </c>
      <c r="U30" s="27"/>
      <c r="V30" s="30">
        <v>49</v>
      </c>
      <c r="W30" s="30">
        <v>49</v>
      </c>
      <c r="X30" s="30">
        <v>49</v>
      </c>
      <c r="Y30" s="30">
        <v>49</v>
      </c>
      <c r="Z30" s="30">
        <v>37</v>
      </c>
      <c r="AA30" s="30">
        <v>49</v>
      </c>
      <c r="AB30" s="29"/>
      <c r="AC30" s="33">
        <v>49</v>
      </c>
      <c r="AD30" s="33">
        <v>49</v>
      </c>
      <c r="AE30" s="33">
        <v>49</v>
      </c>
      <c r="AF30" s="33">
        <v>49</v>
      </c>
      <c r="AG30" s="33">
        <v>49</v>
      </c>
      <c r="AH30" s="33">
        <v>49</v>
      </c>
      <c r="AI30" s="32"/>
      <c r="AJ30" s="35"/>
      <c r="AK30" s="37">
        <v>49</v>
      </c>
    </row>
    <row r="31" spans="1:37" s="98" customFormat="1" ht="15.6" x14ac:dyDescent="0.3">
      <c r="A31" s="13" t="s">
        <v>43</v>
      </c>
      <c r="B31" s="171">
        <f>0.5*((B30/C30)+(D30/E30))*100</f>
        <v>40.435606060606062</v>
      </c>
      <c r="C31" s="171"/>
      <c r="D31" s="171"/>
      <c r="E31" s="171"/>
      <c r="F31" s="10">
        <v>100</v>
      </c>
      <c r="G31" s="171">
        <f>0.5*(G30/H30+I30/J30)*100</f>
        <v>83.673469387755105</v>
      </c>
      <c r="H31" s="171"/>
      <c r="I31" s="171"/>
      <c r="J31" s="171"/>
      <c r="K31" s="12">
        <f>B31+F31+G31</f>
        <v>224.10907544836118</v>
      </c>
      <c r="L31" s="102">
        <v>100</v>
      </c>
      <c r="M31" s="17"/>
      <c r="N31" s="172">
        <f>N30/O30*100</f>
        <v>95.918367346938766</v>
      </c>
      <c r="O31" s="172"/>
      <c r="P31" s="18">
        <f>(L31+N31)/2</f>
        <v>97.959183673469383</v>
      </c>
      <c r="Q31" s="106">
        <f>Q30*20</f>
        <v>20</v>
      </c>
      <c r="R31" s="106">
        <f>R30*20</f>
        <v>60</v>
      </c>
      <c r="S31" s="162">
        <f>S30/T30*100</f>
        <v>100</v>
      </c>
      <c r="T31" s="162"/>
      <c r="U31" s="106">
        <f>SUM(Q31:T31)</f>
        <v>180</v>
      </c>
      <c r="V31" s="163">
        <f>V30/W30*100</f>
        <v>100</v>
      </c>
      <c r="W31" s="163"/>
      <c r="X31" s="163">
        <f>X30/Y30*100</f>
        <v>100</v>
      </c>
      <c r="Y31" s="163"/>
      <c r="Z31" s="163">
        <f>Z30/AA30*100</f>
        <v>75.510204081632651</v>
      </c>
      <c r="AA31" s="163"/>
      <c r="AB31" s="107">
        <f>SUM(V31:AA31)</f>
        <v>275.51020408163265</v>
      </c>
      <c r="AC31" s="164">
        <f>AC30/AD30*100</f>
        <v>100</v>
      </c>
      <c r="AD31" s="164"/>
      <c r="AE31" s="164">
        <f>AE30/AF30*100</f>
        <v>100</v>
      </c>
      <c r="AF31" s="164"/>
      <c r="AG31" s="164">
        <f>AG30/AH30*100</f>
        <v>100</v>
      </c>
      <c r="AH31" s="164"/>
      <c r="AI31" s="108">
        <f>SUM(AC31:AH31)</f>
        <v>300</v>
      </c>
      <c r="AJ31" s="35"/>
      <c r="AK31" s="104"/>
    </row>
    <row r="32" spans="1:37" s="98" customFormat="1" ht="30" customHeight="1" x14ac:dyDescent="0.3">
      <c r="A32" s="105" t="s">
        <v>44</v>
      </c>
      <c r="B32" s="173">
        <v>0.3</v>
      </c>
      <c r="C32" s="174"/>
      <c r="D32" s="174"/>
      <c r="E32" s="174"/>
      <c r="F32" s="109">
        <v>0.3</v>
      </c>
      <c r="G32" s="173">
        <v>0.4</v>
      </c>
      <c r="H32" s="174"/>
      <c r="I32" s="174"/>
      <c r="J32" s="174"/>
      <c r="K32" s="11"/>
      <c r="L32" s="109">
        <v>0.5</v>
      </c>
      <c r="M32" s="54"/>
      <c r="N32" s="175">
        <v>0.5</v>
      </c>
      <c r="O32" s="141"/>
      <c r="P32" s="19"/>
      <c r="Q32" s="103">
        <v>0.3</v>
      </c>
      <c r="R32" s="103">
        <v>0.4</v>
      </c>
      <c r="S32" s="140">
        <v>0.3</v>
      </c>
      <c r="T32" s="141"/>
      <c r="U32" s="27"/>
      <c r="V32" s="140">
        <v>0.4</v>
      </c>
      <c r="W32" s="141"/>
      <c r="X32" s="140">
        <v>0.4</v>
      </c>
      <c r="Y32" s="141"/>
      <c r="Z32" s="140">
        <v>0.2</v>
      </c>
      <c r="AA32" s="141"/>
      <c r="AB32" s="107"/>
      <c r="AC32" s="140">
        <v>0.3</v>
      </c>
      <c r="AD32" s="141"/>
      <c r="AE32" s="140">
        <v>0.2</v>
      </c>
      <c r="AF32" s="141"/>
      <c r="AG32" s="140">
        <v>0.5</v>
      </c>
      <c r="AH32" s="141"/>
      <c r="AI32" s="32"/>
      <c r="AJ32" s="35"/>
      <c r="AK32" s="104"/>
    </row>
    <row r="33" spans="1:37" s="98" customFormat="1" ht="60" customHeight="1" x14ac:dyDescent="0.3">
      <c r="A33" s="16" t="s">
        <v>45</v>
      </c>
      <c r="B33" s="165">
        <f>B31*B32</f>
        <v>12.130681818181818</v>
      </c>
      <c r="C33" s="165"/>
      <c r="D33" s="165"/>
      <c r="E33" s="165"/>
      <c r="F33" s="55">
        <f>F31*F32</f>
        <v>30</v>
      </c>
      <c r="G33" s="165">
        <f>G31*G32</f>
        <v>33.469387755102041</v>
      </c>
      <c r="H33" s="165"/>
      <c r="I33" s="165"/>
      <c r="J33" s="165"/>
      <c r="K33" s="12">
        <f>B33+F33+G33</f>
        <v>75.600069573283861</v>
      </c>
      <c r="L33" s="110">
        <f>L31*L32</f>
        <v>50</v>
      </c>
      <c r="M33" s="24"/>
      <c r="N33" s="166">
        <f>N31*N32</f>
        <v>47.959183673469383</v>
      </c>
      <c r="O33" s="167"/>
      <c r="P33" s="18">
        <f>L33+N33</f>
        <v>97.959183673469383</v>
      </c>
      <c r="Q33" s="111">
        <f>Q31*Q32</f>
        <v>6</v>
      </c>
      <c r="R33" s="111">
        <f>R31*R32</f>
        <v>24</v>
      </c>
      <c r="S33" s="169">
        <f>S31*S32</f>
        <v>30</v>
      </c>
      <c r="T33" s="170"/>
      <c r="U33" s="106">
        <f>SUM(Q33:T33)</f>
        <v>60</v>
      </c>
      <c r="V33" s="168">
        <f>V31*V32</f>
        <v>40</v>
      </c>
      <c r="W33" s="168"/>
      <c r="X33" s="168">
        <f>X31*X32</f>
        <v>40</v>
      </c>
      <c r="Y33" s="168"/>
      <c r="Z33" s="168">
        <f>Z31*Z32</f>
        <v>15.102040816326531</v>
      </c>
      <c r="AA33" s="168"/>
      <c r="AB33" s="107">
        <f>SUM(V33:AA33)</f>
        <v>95.102040816326536</v>
      </c>
      <c r="AC33" s="139">
        <f>AC31*AC32</f>
        <v>30</v>
      </c>
      <c r="AD33" s="139"/>
      <c r="AE33" s="139">
        <f>AE31*AE32</f>
        <v>20</v>
      </c>
      <c r="AF33" s="139"/>
      <c r="AG33" s="139">
        <f>AG31*AG32</f>
        <v>50</v>
      </c>
      <c r="AH33" s="139"/>
      <c r="AI33" s="108">
        <f>SUM(AC33:AH33)</f>
        <v>100</v>
      </c>
      <c r="AJ33" s="36">
        <f>(K33+P33+U33+AB33+AI33)/5</f>
        <v>85.732258812615967</v>
      </c>
      <c r="AK33" s="104"/>
    </row>
    <row r="34" spans="1:37" s="98" customFormat="1" x14ac:dyDescent="0.3"/>
    <row r="35" spans="1:37" s="98" customFormat="1" x14ac:dyDescent="0.3"/>
    <row r="36" spans="1:37" x14ac:dyDescent="0.3">
      <c r="X36" s="98"/>
    </row>
    <row r="37" spans="1:37" s="98" customFormat="1" x14ac:dyDescent="0.3">
      <c r="A37" s="60" t="s">
        <v>59</v>
      </c>
      <c r="B37" s="115" t="s">
        <v>97</v>
      </c>
      <c r="C37" s="115" t="s">
        <v>90</v>
      </c>
      <c r="D37" s="115" t="s">
        <v>92</v>
      </c>
      <c r="E37" s="115" t="s">
        <v>91</v>
      </c>
      <c r="F37" s="115" t="s">
        <v>89</v>
      </c>
      <c r="G37" s="115" t="s">
        <v>98</v>
      </c>
      <c r="H37" s="115"/>
      <c r="I37" s="115" t="s">
        <v>99</v>
      </c>
      <c r="J37" s="115" t="s">
        <v>96</v>
      </c>
      <c r="K37" s="115" t="s">
        <v>100</v>
      </c>
      <c r="L37" s="115" t="s">
        <v>101</v>
      </c>
      <c r="M37" s="116" t="s">
        <v>102</v>
      </c>
      <c r="N37" s="116" t="s">
        <v>95</v>
      </c>
      <c r="O37" s="115" t="s">
        <v>103</v>
      </c>
      <c r="P37" s="115" t="s">
        <v>104</v>
      </c>
      <c r="Q37" s="116" t="s">
        <v>105</v>
      </c>
      <c r="R37" s="116" t="s">
        <v>94</v>
      </c>
      <c r="S37" s="116" t="s">
        <v>106</v>
      </c>
      <c r="T37" s="117" t="s">
        <v>107</v>
      </c>
      <c r="U37" s="117" t="s">
        <v>108</v>
      </c>
      <c r="V37" s="116" t="s">
        <v>93</v>
      </c>
    </row>
    <row r="38" spans="1:37" s="98" customFormat="1" x14ac:dyDescent="0.3">
      <c r="A38" s="98" t="str">
        <f>A4</f>
        <v>МБОУ  Нижне-Станская ООШ</v>
      </c>
      <c r="B38" s="113">
        <f>AJ8</f>
        <v>74.456978653530385</v>
      </c>
      <c r="C38" s="57">
        <f>B6</f>
        <v>51.984126984126988</v>
      </c>
      <c r="D38" s="57">
        <f>F6</f>
        <v>100</v>
      </c>
      <c r="E38" s="57">
        <f>G6</f>
        <v>79.310344827586206</v>
      </c>
      <c r="F38" s="113">
        <f>K8</f>
        <v>77.319376026272579</v>
      </c>
      <c r="G38" s="57">
        <f>L6</f>
        <v>100</v>
      </c>
      <c r="H38" s="57"/>
      <c r="I38" s="57">
        <f>N6</f>
        <v>79.310344827586206</v>
      </c>
      <c r="J38" s="113">
        <f>P8</f>
        <v>89.65517241379311</v>
      </c>
      <c r="K38" s="57">
        <f>Q6</f>
        <v>0</v>
      </c>
      <c r="L38" s="57">
        <f>R6</f>
        <v>20</v>
      </c>
      <c r="M38" s="57">
        <f>S6</f>
        <v>60</v>
      </c>
      <c r="N38" s="113">
        <f>U8</f>
        <v>26</v>
      </c>
      <c r="O38" s="57">
        <f>V6</f>
        <v>89.65517241379311</v>
      </c>
      <c r="P38" s="57">
        <f>X6</f>
        <v>93.103448275862064</v>
      </c>
      <c r="Q38" s="57">
        <f>Z6</f>
        <v>62.068965517241381</v>
      </c>
      <c r="R38" s="113">
        <f>AB8</f>
        <v>85.517241379310349</v>
      </c>
      <c r="S38" s="57">
        <f>AC6</f>
        <v>89.65517241379311</v>
      </c>
      <c r="T38" s="57">
        <f>AE6</f>
        <v>93.103448275862064</v>
      </c>
      <c r="U38" s="57">
        <f>AG6</f>
        <v>96.551724137931032</v>
      </c>
      <c r="V38" s="113">
        <f>AI8</f>
        <v>93.793103448275872</v>
      </c>
    </row>
    <row r="39" spans="1:37" x14ac:dyDescent="0.3">
      <c r="A39" s="98" t="str">
        <f>A9</f>
        <v>МБОУ Нижне-Станский детский сад</v>
      </c>
      <c r="B39" s="114">
        <f>AJ13</f>
        <v>85.242424242424249</v>
      </c>
      <c r="C39" s="57">
        <f>B11</f>
        <v>81.818181818181813</v>
      </c>
      <c r="D39" s="57">
        <f>F11</f>
        <v>90</v>
      </c>
      <c r="E39" s="57">
        <f>G11</f>
        <v>63.333333333333329</v>
      </c>
      <c r="F39" s="113">
        <f>K13</f>
        <v>76.878787878787875</v>
      </c>
      <c r="G39" s="57">
        <f>L11</f>
        <v>100</v>
      </c>
      <c r="H39" s="57"/>
      <c r="I39" s="57">
        <f>N11</f>
        <v>100</v>
      </c>
      <c r="J39" s="113">
        <f>P13</f>
        <v>100</v>
      </c>
      <c r="K39" s="57">
        <f>Q11</f>
        <v>20</v>
      </c>
      <c r="L39" s="57">
        <f>R11</f>
        <v>100</v>
      </c>
      <c r="M39" s="57">
        <f>S11</f>
        <v>0</v>
      </c>
      <c r="N39" s="113">
        <f>U13</f>
        <v>52</v>
      </c>
      <c r="O39" s="57">
        <f>V11</f>
        <v>100</v>
      </c>
      <c r="P39" s="57">
        <f>X11</f>
        <v>100</v>
      </c>
      <c r="Q39" s="57">
        <f>Z11</f>
        <v>86.666666666666671</v>
      </c>
      <c r="R39" s="113">
        <f>AB13</f>
        <v>97.333333333333343</v>
      </c>
      <c r="S39" s="57">
        <f>AC11</f>
        <v>100</v>
      </c>
      <c r="T39" s="57">
        <f>AE11</f>
        <v>100</v>
      </c>
      <c r="U39" s="57">
        <f>AG11</f>
        <v>100</v>
      </c>
      <c r="V39" s="113">
        <f>AI13</f>
        <v>100</v>
      </c>
    </row>
    <row r="40" spans="1:37" s="98" customFormat="1" x14ac:dyDescent="0.3">
      <c r="A40" s="98" t="str">
        <f>A14</f>
        <v>МБДОУ детский сад с. Верх-Усугли</v>
      </c>
      <c r="B40" s="114">
        <f>AJ18</f>
        <v>75.650395256916994</v>
      </c>
      <c r="C40" s="57">
        <f>B16</f>
        <v>94.318181818181813</v>
      </c>
      <c r="D40" s="57">
        <f>F16</f>
        <v>100</v>
      </c>
      <c r="E40" s="57">
        <f>G16</f>
        <v>47.826086956521742</v>
      </c>
      <c r="F40" s="113">
        <f>K18</f>
        <v>77.425889328063249</v>
      </c>
      <c r="G40" s="57">
        <f>L16</f>
        <v>100</v>
      </c>
      <c r="H40" s="57"/>
      <c r="I40" s="57">
        <f>N16</f>
        <v>78.260869565217391</v>
      </c>
      <c r="J40" s="113">
        <f>P18</f>
        <v>89.130434782608688</v>
      </c>
      <c r="K40" s="57">
        <f>Q16</f>
        <v>0</v>
      </c>
      <c r="L40" s="57">
        <f>R16</f>
        <v>20</v>
      </c>
      <c r="M40" s="57">
        <f>S16</f>
        <v>100</v>
      </c>
      <c r="N40" s="113">
        <f>U18</f>
        <v>38</v>
      </c>
      <c r="O40" s="57">
        <f>V16</f>
        <v>91.304347826086953</v>
      </c>
      <c r="P40" s="57">
        <f>X16</f>
        <v>84.782608695652172</v>
      </c>
      <c r="Q40" s="57">
        <f>Z16</f>
        <v>54.347826086956516</v>
      </c>
      <c r="R40" s="113">
        <f>AB18</f>
        <v>81.304347826086968</v>
      </c>
      <c r="S40" s="57">
        <f>AC16</f>
        <v>91.304347826086953</v>
      </c>
      <c r="T40" s="57">
        <f>AE16</f>
        <v>91.304347826086953</v>
      </c>
      <c r="U40" s="57">
        <f>AG16</f>
        <v>93.478260869565219</v>
      </c>
      <c r="V40" s="113">
        <f>AI18</f>
        <v>92.391304347826093</v>
      </c>
    </row>
    <row r="41" spans="1:37" s="98" customFormat="1" x14ac:dyDescent="0.3">
      <c r="A41" s="98" t="str">
        <f>A19</f>
        <v>МБДОУ детский сад с. Усугли</v>
      </c>
      <c r="B41" s="114">
        <f>AJ23</f>
        <v>77.239772727272722</v>
      </c>
      <c r="C41" s="57">
        <f>B21</f>
        <v>45.454545454545453</v>
      </c>
      <c r="D41" s="57">
        <f>F21</f>
        <v>90</v>
      </c>
      <c r="E41" s="57">
        <f>G21</f>
        <v>59.375</v>
      </c>
      <c r="F41" s="113">
        <f>K23</f>
        <v>64.386363636363626</v>
      </c>
      <c r="G41" s="57">
        <f>L21</f>
        <v>100</v>
      </c>
      <c r="H41" s="57"/>
      <c r="I41" s="57">
        <f>N21</f>
        <v>84.375</v>
      </c>
      <c r="J41" s="113">
        <f>P23</f>
        <v>92.1875</v>
      </c>
      <c r="K41" s="57">
        <f>Q21</f>
        <v>20</v>
      </c>
      <c r="L41" s="57">
        <f>R21</f>
        <v>20</v>
      </c>
      <c r="M41" s="57">
        <f>S21</f>
        <v>100</v>
      </c>
      <c r="N41" s="113">
        <f>U23</f>
        <v>44</v>
      </c>
      <c r="O41" s="57">
        <f>V21</f>
        <v>100</v>
      </c>
      <c r="P41" s="57">
        <f>X21</f>
        <v>93.75</v>
      </c>
      <c r="Q41" s="57">
        <f>Z21</f>
        <v>78.125</v>
      </c>
      <c r="R41" s="113">
        <f>AB23</f>
        <v>93.125</v>
      </c>
      <c r="S41" s="57">
        <f>AC21</f>
        <v>93.75</v>
      </c>
      <c r="T41" s="57">
        <f>AE21</f>
        <v>87.5</v>
      </c>
      <c r="U41" s="57">
        <f>AG21</f>
        <v>93.75</v>
      </c>
      <c r="V41" s="113">
        <f>AI23</f>
        <v>92.5</v>
      </c>
    </row>
    <row r="42" spans="1:37" s="98" customFormat="1" x14ac:dyDescent="0.3">
      <c r="A42" s="98" t="str">
        <f>A24</f>
        <v xml:space="preserve">МКУДО Детская школа искусств п. Вершино-Дарасунский </v>
      </c>
      <c r="B42" s="114">
        <f>AJ28</f>
        <v>89.694318181818176</v>
      </c>
      <c r="C42" s="57">
        <f>B26</f>
        <v>74.905303030303031</v>
      </c>
      <c r="D42" s="57">
        <f>F26</f>
        <v>100</v>
      </c>
      <c r="E42" s="57">
        <f>G26</f>
        <v>86.206896551724128</v>
      </c>
      <c r="F42" s="113">
        <f>K28</f>
        <v>86.954349529780558</v>
      </c>
      <c r="G42" s="57">
        <f>L26</f>
        <v>100</v>
      </c>
      <c r="H42" s="57"/>
      <c r="I42" s="57">
        <f>N26</f>
        <v>98.275862068965509</v>
      </c>
      <c r="J42" s="113">
        <f>P28</f>
        <v>99.137931034482762</v>
      </c>
      <c r="K42" s="57">
        <f>Q26</f>
        <v>40</v>
      </c>
      <c r="L42" s="57">
        <f>R26</f>
        <v>60</v>
      </c>
      <c r="M42" s="57">
        <f>S26</f>
        <v>100</v>
      </c>
      <c r="N42" s="113">
        <f>U28</f>
        <v>66</v>
      </c>
      <c r="O42" s="57">
        <f>V26</f>
        <v>100</v>
      </c>
      <c r="P42" s="57">
        <f>X26</f>
        <v>100</v>
      </c>
      <c r="Q42" s="57">
        <f>Z26</f>
        <v>86.206896551724128</v>
      </c>
      <c r="R42" s="113">
        <f>AB28</f>
        <v>97.241379310344826</v>
      </c>
      <c r="S42" s="57">
        <f>AC26</f>
        <v>100</v>
      </c>
      <c r="T42" s="57">
        <f>AE26</f>
        <v>100</v>
      </c>
      <c r="U42" s="57">
        <f>AG26</f>
        <v>98.275862068965509</v>
      </c>
      <c r="V42" s="113">
        <f>AI28</f>
        <v>99.137931034482762</v>
      </c>
    </row>
    <row r="43" spans="1:37" s="98" customFormat="1" x14ac:dyDescent="0.3">
      <c r="A43" s="98" t="str">
        <f>A29</f>
        <v>МКУДО Детская школа искусств  с. Верх-Усугли</v>
      </c>
      <c r="B43" s="114">
        <f>AJ33</f>
        <v>85.732258812615967</v>
      </c>
      <c r="C43" s="57">
        <f>B31</f>
        <v>40.435606060606062</v>
      </c>
      <c r="D43" s="57">
        <f>F31</f>
        <v>100</v>
      </c>
      <c r="E43" s="57">
        <f>G31</f>
        <v>83.673469387755105</v>
      </c>
      <c r="F43" s="113">
        <f>K33</f>
        <v>75.600069573283861</v>
      </c>
      <c r="G43" s="57">
        <f>L31</f>
        <v>100</v>
      </c>
      <c r="H43" s="57"/>
      <c r="I43" s="57">
        <f>N31</f>
        <v>95.918367346938766</v>
      </c>
      <c r="J43" s="113">
        <f>P33</f>
        <v>97.959183673469383</v>
      </c>
      <c r="K43" s="57">
        <f>Q31</f>
        <v>20</v>
      </c>
      <c r="L43" s="57">
        <f>R31</f>
        <v>60</v>
      </c>
      <c r="M43" s="57">
        <f>S31</f>
        <v>100</v>
      </c>
      <c r="N43" s="113">
        <f>U33</f>
        <v>60</v>
      </c>
      <c r="O43" s="57">
        <f>V31</f>
        <v>100</v>
      </c>
      <c r="P43" s="57">
        <f>X31</f>
        <v>100</v>
      </c>
      <c r="Q43" s="57">
        <f>Z31</f>
        <v>75.510204081632651</v>
      </c>
      <c r="R43" s="113">
        <f>AB33</f>
        <v>95.102040816326536</v>
      </c>
      <c r="S43" s="57">
        <f>AC31</f>
        <v>100</v>
      </c>
      <c r="T43" s="57">
        <f>AE31</f>
        <v>100</v>
      </c>
      <c r="U43" s="57">
        <f>AG31</f>
        <v>100</v>
      </c>
      <c r="V43" s="113">
        <f>AI33</f>
        <v>100</v>
      </c>
    </row>
    <row r="44" spans="1:37" s="98" customFormat="1" x14ac:dyDescent="0.3">
      <c r="B44" s="101"/>
      <c r="C44" s="57"/>
      <c r="D44" s="57"/>
      <c r="E44" s="57"/>
      <c r="F44" s="100"/>
      <c r="G44" s="57"/>
      <c r="H44" s="57"/>
      <c r="I44" s="57"/>
      <c r="J44" s="100"/>
      <c r="K44" s="57"/>
      <c r="L44" s="57"/>
      <c r="M44" s="57"/>
      <c r="N44" s="100"/>
      <c r="O44" s="57"/>
      <c r="P44" s="57"/>
      <c r="Q44" s="57"/>
      <c r="R44" s="100"/>
      <c r="S44" s="57"/>
      <c r="T44" s="57"/>
      <c r="U44" s="57"/>
      <c r="V44" s="100"/>
    </row>
    <row r="45" spans="1:37" x14ac:dyDescent="0.3">
      <c r="B45" s="97"/>
    </row>
    <row r="47" spans="1:37" ht="157.80000000000001" x14ac:dyDescent="0.3">
      <c r="A47" s="62" t="s">
        <v>60</v>
      </c>
      <c r="B47" s="63" t="s">
        <v>59</v>
      </c>
      <c r="C47" s="63" t="s">
        <v>61</v>
      </c>
      <c r="D47" s="63" t="s">
        <v>62</v>
      </c>
      <c r="E47" s="63" t="s">
        <v>63</v>
      </c>
    </row>
    <row r="48" spans="1:37" x14ac:dyDescent="0.3">
      <c r="A48" s="64">
        <v>1</v>
      </c>
      <c r="B48" s="98" t="str">
        <f>A4</f>
        <v>МБОУ  Нижне-Станская ООШ</v>
      </c>
      <c r="C48" s="118">
        <v>65</v>
      </c>
      <c r="D48" s="64">
        <f>AK5</f>
        <v>29</v>
      </c>
      <c r="E48" s="77">
        <f>D48/C48*100</f>
        <v>44.61538461538462</v>
      </c>
    </row>
    <row r="49" spans="1:26" s="67" customFormat="1" x14ac:dyDescent="0.3">
      <c r="A49" s="64">
        <v>2</v>
      </c>
      <c r="B49" s="98" t="str">
        <f>A9</f>
        <v>МБОУ Нижне-Станский детский сад</v>
      </c>
      <c r="C49" s="119">
        <v>25</v>
      </c>
      <c r="D49" s="96">
        <f>AK10</f>
        <v>15</v>
      </c>
      <c r="E49" s="77">
        <f t="shared" ref="E49:E53" si="0">D49/C49*100</f>
        <v>60</v>
      </c>
      <c r="F49" s="99"/>
    </row>
    <row r="50" spans="1:26" s="98" customFormat="1" x14ac:dyDescent="0.3">
      <c r="A50" s="64">
        <v>3</v>
      </c>
      <c r="B50" s="98" t="str">
        <f>A14</f>
        <v>МБДОУ детский сад с. Верх-Усугли</v>
      </c>
      <c r="C50" s="119">
        <v>93</v>
      </c>
      <c r="D50" s="96">
        <f>AK15</f>
        <v>46</v>
      </c>
      <c r="E50" s="77">
        <f t="shared" si="0"/>
        <v>49.462365591397848</v>
      </c>
      <c r="F50" s="99"/>
    </row>
    <row r="51" spans="1:26" s="98" customFormat="1" x14ac:dyDescent="0.3">
      <c r="A51" s="64">
        <v>4</v>
      </c>
      <c r="B51" s="98" t="str">
        <f>A19</f>
        <v>МБДОУ детский сад с. Усугли</v>
      </c>
      <c r="C51" s="119">
        <v>50</v>
      </c>
      <c r="D51" s="96">
        <f>AK20</f>
        <v>32</v>
      </c>
      <c r="E51" s="77">
        <f t="shared" si="0"/>
        <v>64</v>
      </c>
      <c r="F51" s="99"/>
    </row>
    <row r="52" spans="1:26" s="98" customFormat="1" x14ac:dyDescent="0.3">
      <c r="A52" s="64">
        <v>5</v>
      </c>
      <c r="B52" s="98" t="str">
        <f>A24</f>
        <v xml:space="preserve">МКУДО Детская школа искусств п. Вершино-Дарасунский </v>
      </c>
      <c r="C52" s="119">
        <v>100</v>
      </c>
      <c r="D52" s="96">
        <f>AK25</f>
        <v>58</v>
      </c>
      <c r="E52" s="77">
        <f t="shared" si="0"/>
        <v>57.999999999999993</v>
      </c>
      <c r="F52" s="99"/>
    </row>
    <row r="53" spans="1:26" s="98" customFormat="1" x14ac:dyDescent="0.3">
      <c r="A53" s="64">
        <v>6</v>
      </c>
      <c r="B53" s="98" t="str">
        <f>A29</f>
        <v>МКУДО Детская школа искусств  с. Верх-Усугли</v>
      </c>
      <c r="C53" s="119">
        <v>81</v>
      </c>
      <c r="D53" s="96">
        <f>AK30</f>
        <v>49</v>
      </c>
      <c r="E53" s="77">
        <f t="shared" si="0"/>
        <v>60.493827160493829</v>
      </c>
      <c r="F53" s="99"/>
    </row>
    <row r="54" spans="1:26" s="98" customFormat="1" x14ac:dyDescent="0.3">
      <c r="A54" s="96"/>
      <c r="B54" s="96"/>
      <c r="C54" s="96"/>
      <c r="D54" s="96"/>
      <c r="E54" s="112">
        <f>SUM(E48:E53)</f>
        <v>336.57157736727629</v>
      </c>
      <c r="F54" s="99">
        <f>E54/6</f>
        <v>56.095262894546046</v>
      </c>
    </row>
    <row r="55" spans="1:26" s="98" customFormat="1" x14ac:dyDescent="0.3">
      <c r="A55" s="96"/>
      <c r="B55" s="96"/>
      <c r="C55" s="96"/>
      <c r="D55" s="96"/>
      <c r="E55" s="112"/>
      <c r="F55" s="99"/>
    </row>
    <row r="56" spans="1:26" x14ac:dyDescent="0.3">
      <c r="A56" s="59" t="s">
        <v>79</v>
      </c>
    </row>
    <row r="57" spans="1:26" ht="409.6" x14ac:dyDescent="0.3">
      <c r="A57" s="68" t="s">
        <v>60</v>
      </c>
      <c r="B57" s="60" t="s">
        <v>59</v>
      </c>
      <c r="C57" s="70" t="s">
        <v>65</v>
      </c>
      <c r="D57" s="70" t="s">
        <v>47</v>
      </c>
      <c r="E57" s="70" t="s">
        <v>66</v>
      </c>
      <c r="F57" s="70" t="s">
        <v>64</v>
      </c>
      <c r="H57" s="68" t="s">
        <v>60</v>
      </c>
      <c r="I57" s="72" t="s">
        <v>59</v>
      </c>
      <c r="J57" s="69" t="s">
        <v>67</v>
      </c>
      <c r="K57" s="69" t="s">
        <v>68</v>
      </c>
      <c r="L57" s="69" t="s">
        <v>71</v>
      </c>
      <c r="M57" s="69" t="s">
        <v>69</v>
      </c>
      <c r="N57" s="69" t="s">
        <v>70</v>
      </c>
      <c r="O57" s="69" t="s">
        <v>72</v>
      </c>
      <c r="P57" s="69" t="s">
        <v>73</v>
      </c>
      <c r="R57" s="68" t="s">
        <v>60</v>
      </c>
      <c r="S57" s="72" t="s">
        <v>59</v>
      </c>
      <c r="T57" s="75" t="s">
        <v>74</v>
      </c>
      <c r="U57" s="75" t="s">
        <v>75</v>
      </c>
      <c r="V57" s="75" t="s">
        <v>76</v>
      </c>
      <c r="W57" s="75" t="s">
        <v>77</v>
      </c>
      <c r="X57" s="75" t="s">
        <v>75</v>
      </c>
      <c r="Y57" s="75" t="s">
        <v>78</v>
      </c>
      <c r="Z57" s="75" t="s">
        <v>73</v>
      </c>
    </row>
    <row r="58" spans="1:26" x14ac:dyDescent="0.3">
      <c r="A58">
        <v>1</v>
      </c>
      <c r="B58" t="s">
        <v>115</v>
      </c>
      <c r="C58" s="57">
        <f>B6</f>
        <v>51.984126984126988</v>
      </c>
      <c r="D58" s="57">
        <f>F6</f>
        <v>100</v>
      </c>
      <c r="E58" s="57">
        <f>G6</f>
        <v>79.310344827586206</v>
      </c>
      <c r="F58" s="113">
        <f>K8</f>
        <v>77.319376026272579</v>
      </c>
      <c r="H58">
        <v>1</v>
      </c>
      <c r="I58" t="s">
        <v>115</v>
      </c>
      <c r="J58">
        <f>B5</f>
        <v>6</v>
      </c>
      <c r="K58">
        <f>C5</f>
        <v>14</v>
      </c>
      <c r="L58" s="100">
        <f>J58/K58*100</f>
        <v>42.857142857142854</v>
      </c>
      <c r="M58" s="56">
        <f>D5</f>
        <v>33</v>
      </c>
      <c r="N58">
        <f>E5</f>
        <v>54</v>
      </c>
      <c r="O58" s="100">
        <f>M58/N58*100</f>
        <v>61.111111111111114</v>
      </c>
      <c r="P58" s="66">
        <f>B6</f>
        <v>51.984126984126988</v>
      </c>
      <c r="R58">
        <v>1</v>
      </c>
      <c r="S58" t="s">
        <v>115</v>
      </c>
      <c r="T58">
        <f>H5</f>
        <v>29</v>
      </c>
      <c r="U58">
        <f>G5</f>
        <v>25</v>
      </c>
      <c r="V58" s="71">
        <f>U58/T58*100</f>
        <v>86.206896551724128</v>
      </c>
      <c r="W58">
        <f>J5</f>
        <v>29</v>
      </c>
      <c r="X58">
        <f>I5</f>
        <v>21</v>
      </c>
      <c r="Y58" s="71">
        <f>X58/W58*100</f>
        <v>72.41379310344827</v>
      </c>
      <c r="Z58" s="66">
        <f>G6</f>
        <v>79.310344827586206</v>
      </c>
    </row>
    <row r="59" spans="1:26" s="67" customFormat="1" x14ac:dyDescent="0.3">
      <c r="A59" s="67">
        <v>2</v>
      </c>
      <c r="B59" s="67" t="s">
        <v>116</v>
      </c>
      <c r="C59" s="57">
        <f>B11</f>
        <v>81.818181818181813</v>
      </c>
      <c r="D59" s="57">
        <f>F11</f>
        <v>90</v>
      </c>
      <c r="E59" s="57">
        <f>G11</f>
        <v>63.333333333333329</v>
      </c>
      <c r="F59" s="113">
        <f>K13</f>
        <v>76.878787878787875</v>
      </c>
      <c r="H59">
        <v>2</v>
      </c>
      <c r="I59" s="67" t="s">
        <v>116</v>
      </c>
      <c r="J59" s="56">
        <f>B10</f>
        <v>8</v>
      </c>
      <c r="K59" s="56">
        <f>C10</f>
        <v>11</v>
      </c>
      <c r="L59" s="100">
        <f t="shared" ref="L59:L63" si="1">J59/K59*100</f>
        <v>72.727272727272734</v>
      </c>
      <c r="M59" s="56">
        <f>D10</f>
        <v>40</v>
      </c>
      <c r="N59" s="56">
        <f>E10</f>
        <v>44</v>
      </c>
      <c r="O59" s="100">
        <f t="shared" ref="O59:O63" si="2">M59/N59*100</f>
        <v>90.909090909090907</v>
      </c>
      <c r="P59" s="66">
        <f>B11</f>
        <v>81.818181818181813</v>
      </c>
      <c r="R59">
        <v>2</v>
      </c>
      <c r="S59" s="67" t="s">
        <v>116</v>
      </c>
      <c r="T59" s="56">
        <f>H10</f>
        <v>15</v>
      </c>
      <c r="U59" s="56">
        <f>G10</f>
        <v>12</v>
      </c>
      <c r="V59" s="71">
        <f t="shared" ref="V59:V63" si="3">U59/T59*100</f>
        <v>80</v>
      </c>
      <c r="W59" s="56">
        <f>J10</f>
        <v>15</v>
      </c>
      <c r="X59" s="56">
        <f>I10</f>
        <v>7</v>
      </c>
      <c r="Y59" s="71">
        <f t="shared" ref="Y59:Y63" si="4">X59/W59*100</f>
        <v>46.666666666666664</v>
      </c>
      <c r="Z59" s="66">
        <f>G11</f>
        <v>63.333333333333329</v>
      </c>
    </row>
    <row r="60" spans="1:26" s="98" customFormat="1" x14ac:dyDescent="0.3">
      <c r="A60" s="98">
        <v>3</v>
      </c>
      <c r="B60" s="98" t="s">
        <v>117</v>
      </c>
      <c r="C60" s="57">
        <f>B16</f>
        <v>94.318181818181813</v>
      </c>
      <c r="D60" s="57">
        <f>F16</f>
        <v>100</v>
      </c>
      <c r="E60" s="57">
        <f>G16</f>
        <v>47.826086956521742</v>
      </c>
      <c r="F60" s="113">
        <f>K18</f>
        <v>77.425889328063249</v>
      </c>
      <c r="H60">
        <v>3</v>
      </c>
      <c r="I60" s="98" t="s">
        <v>117</v>
      </c>
      <c r="J60" s="56">
        <f>B15</f>
        <v>11</v>
      </c>
      <c r="K60" s="98">
        <f>C15</f>
        <v>11</v>
      </c>
      <c r="L60" s="100">
        <f t="shared" si="1"/>
        <v>100</v>
      </c>
      <c r="M60" s="56">
        <f>D15</f>
        <v>39</v>
      </c>
      <c r="N60" s="98">
        <f>E15</f>
        <v>44</v>
      </c>
      <c r="O60" s="100">
        <f t="shared" si="2"/>
        <v>88.63636363636364</v>
      </c>
      <c r="P60" s="66">
        <f>B16</f>
        <v>94.318181818181813</v>
      </c>
      <c r="R60">
        <v>3</v>
      </c>
      <c r="S60" s="98" t="s">
        <v>117</v>
      </c>
      <c r="T60" s="56">
        <f>H15</f>
        <v>46</v>
      </c>
      <c r="U60" s="56">
        <f>G15</f>
        <v>26</v>
      </c>
      <c r="V60" s="71">
        <f t="shared" si="3"/>
        <v>56.521739130434781</v>
      </c>
      <c r="W60" s="56">
        <f>J15</f>
        <v>46</v>
      </c>
      <c r="X60" s="56">
        <f>I15</f>
        <v>18</v>
      </c>
      <c r="Y60" s="71">
        <f t="shared" si="4"/>
        <v>39.130434782608695</v>
      </c>
      <c r="Z60" s="66">
        <f>G16</f>
        <v>47.826086956521742</v>
      </c>
    </row>
    <row r="61" spans="1:26" s="98" customFormat="1" x14ac:dyDescent="0.3">
      <c r="A61" s="98">
        <v>4</v>
      </c>
      <c r="B61" s="98" t="s">
        <v>118</v>
      </c>
      <c r="C61" s="57">
        <f>B21</f>
        <v>45.454545454545453</v>
      </c>
      <c r="D61" s="57">
        <f>F21</f>
        <v>90</v>
      </c>
      <c r="E61" s="57">
        <f>G21</f>
        <v>59.375</v>
      </c>
      <c r="F61" s="113">
        <f>K23</f>
        <v>64.386363636363626</v>
      </c>
      <c r="H61">
        <v>4</v>
      </c>
      <c r="I61" s="98" t="s">
        <v>118</v>
      </c>
      <c r="J61" s="56">
        <f>B20</f>
        <v>6</v>
      </c>
      <c r="K61" s="98">
        <f>C20</f>
        <v>11</v>
      </c>
      <c r="L61" s="100">
        <f t="shared" si="1"/>
        <v>54.54545454545454</v>
      </c>
      <c r="M61" s="56">
        <f>D20</f>
        <v>16</v>
      </c>
      <c r="N61" s="98">
        <f>E20</f>
        <v>44</v>
      </c>
      <c r="O61" s="100">
        <f t="shared" si="2"/>
        <v>36.363636363636367</v>
      </c>
      <c r="P61" s="66">
        <f>B21</f>
        <v>45.454545454545453</v>
      </c>
      <c r="R61">
        <v>4</v>
      </c>
      <c r="S61" s="98" t="s">
        <v>118</v>
      </c>
      <c r="T61" s="56">
        <f>H20</f>
        <v>32</v>
      </c>
      <c r="U61" s="56">
        <f>G20</f>
        <v>24</v>
      </c>
      <c r="V61" s="71">
        <f t="shared" si="3"/>
        <v>75</v>
      </c>
      <c r="W61" s="56">
        <f>J20</f>
        <v>32</v>
      </c>
      <c r="X61" s="56">
        <f>I20</f>
        <v>14</v>
      </c>
      <c r="Y61" s="71">
        <f t="shared" si="4"/>
        <v>43.75</v>
      </c>
      <c r="Z61" s="66">
        <f>G21</f>
        <v>59.375</v>
      </c>
    </row>
    <row r="62" spans="1:26" s="98" customFormat="1" x14ac:dyDescent="0.3">
      <c r="A62" s="98">
        <v>5</v>
      </c>
      <c r="B62" s="98" t="s">
        <v>119</v>
      </c>
      <c r="C62" s="57">
        <f>B26</f>
        <v>74.905303030303031</v>
      </c>
      <c r="D62" s="57">
        <f>F26</f>
        <v>100</v>
      </c>
      <c r="E62" s="57">
        <f>G26</f>
        <v>86.206896551724128</v>
      </c>
      <c r="F62" s="113">
        <f>K28</f>
        <v>86.954349529780558</v>
      </c>
      <c r="H62">
        <v>5</v>
      </c>
      <c r="I62" s="98" t="s">
        <v>119</v>
      </c>
      <c r="J62" s="56">
        <f>B25</f>
        <v>8</v>
      </c>
      <c r="K62" s="98">
        <f>C25</f>
        <v>11</v>
      </c>
      <c r="L62" s="100">
        <f t="shared" si="1"/>
        <v>72.727272727272734</v>
      </c>
      <c r="M62" s="56">
        <f>D25</f>
        <v>37</v>
      </c>
      <c r="N62" s="98">
        <f>E25</f>
        <v>48</v>
      </c>
      <c r="O62" s="100">
        <f t="shared" si="2"/>
        <v>77.083333333333343</v>
      </c>
      <c r="P62" s="66">
        <f>B26</f>
        <v>74.905303030303031</v>
      </c>
      <c r="R62">
        <v>5</v>
      </c>
      <c r="S62" s="98" t="s">
        <v>119</v>
      </c>
      <c r="T62" s="56">
        <f>H25</f>
        <v>58</v>
      </c>
      <c r="U62" s="56">
        <f>G25</f>
        <v>53</v>
      </c>
      <c r="V62" s="71">
        <f t="shared" si="3"/>
        <v>91.379310344827587</v>
      </c>
      <c r="W62" s="56">
        <f>J25</f>
        <v>58</v>
      </c>
      <c r="X62" s="56">
        <f>I25</f>
        <v>47</v>
      </c>
      <c r="Y62" s="71">
        <f t="shared" si="4"/>
        <v>81.034482758620683</v>
      </c>
      <c r="Z62" s="66">
        <f>G26</f>
        <v>86.206896551724128</v>
      </c>
    </row>
    <row r="63" spans="1:26" s="98" customFormat="1" x14ac:dyDescent="0.3">
      <c r="A63" s="98">
        <v>6</v>
      </c>
      <c r="B63" s="98" t="s">
        <v>120</v>
      </c>
      <c r="C63" s="57">
        <f>B31</f>
        <v>40.435606060606062</v>
      </c>
      <c r="D63" s="57">
        <f>F31</f>
        <v>100</v>
      </c>
      <c r="E63" s="57">
        <f>G31</f>
        <v>83.673469387755105</v>
      </c>
      <c r="F63" s="113">
        <f>K33</f>
        <v>75.600069573283861</v>
      </c>
      <c r="H63">
        <v>6</v>
      </c>
      <c r="I63" s="98" t="s">
        <v>120</v>
      </c>
      <c r="J63" s="56">
        <f>B30</f>
        <v>5</v>
      </c>
      <c r="K63" s="98">
        <f>C30</f>
        <v>11</v>
      </c>
      <c r="L63" s="100">
        <f t="shared" si="1"/>
        <v>45.454545454545453</v>
      </c>
      <c r="M63" s="56">
        <f>D30</f>
        <v>17</v>
      </c>
      <c r="N63" s="98">
        <f>E30</f>
        <v>48</v>
      </c>
      <c r="O63" s="100">
        <f t="shared" si="2"/>
        <v>35.416666666666671</v>
      </c>
      <c r="P63" s="66">
        <f>B31</f>
        <v>40.435606060606062</v>
      </c>
      <c r="R63">
        <v>6</v>
      </c>
      <c r="S63" s="98" t="s">
        <v>120</v>
      </c>
      <c r="T63" s="56">
        <f>H30</f>
        <v>49</v>
      </c>
      <c r="U63" s="56">
        <f>G30</f>
        <v>44</v>
      </c>
      <c r="V63" s="71">
        <f t="shared" si="3"/>
        <v>89.795918367346943</v>
      </c>
      <c r="W63" s="56">
        <f>J30</f>
        <v>49</v>
      </c>
      <c r="X63" s="56">
        <f>I30</f>
        <v>38</v>
      </c>
      <c r="Y63" s="71">
        <f t="shared" si="4"/>
        <v>77.551020408163268</v>
      </c>
      <c r="Z63" s="66">
        <f>G31</f>
        <v>83.673469387755105</v>
      </c>
    </row>
    <row r="64" spans="1:26" s="98" customFormat="1" x14ac:dyDescent="0.3">
      <c r="M64" s="56"/>
    </row>
    <row r="65" spans="1:12" x14ac:dyDescent="0.3">
      <c r="A65" s="59" t="s">
        <v>80</v>
      </c>
    </row>
    <row r="66" spans="1:12" ht="409.6" x14ac:dyDescent="0.3">
      <c r="A66" s="68" t="s">
        <v>60</v>
      </c>
      <c r="B66" s="60" t="s">
        <v>59</v>
      </c>
      <c r="C66" s="70" t="s">
        <v>9</v>
      </c>
      <c r="D66" s="70" t="s">
        <v>81</v>
      </c>
      <c r="E66" s="70" t="s">
        <v>64</v>
      </c>
      <c r="G66" s="73" t="s">
        <v>60</v>
      </c>
      <c r="H66" s="74" t="s">
        <v>59</v>
      </c>
      <c r="I66" s="75" t="s">
        <v>82</v>
      </c>
      <c r="J66" s="75" t="s">
        <v>75</v>
      </c>
      <c r="K66" s="75" t="s">
        <v>73</v>
      </c>
    </row>
    <row r="67" spans="1:12" x14ac:dyDescent="0.3">
      <c r="A67">
        <v>1</v>
      </c>
      <c r="B67" t="s">
        <v>115</v>
      </c>
      <c r="C67" s="56">
        <f>L6</f>
        <v>100</v>
      </c>
      <c r="D67" s="56">
        <f>N6</f>
        <v>79.310344827586206</v>
      </c>
      <c r="E67" s="115">
        <f>P8</f>
        <v>89.65517241379311</v>
      </c>
      <c r="G67">
        <v>1</v>
      </c>
      <c r="H67" t="s">
        <v>115</v>
      </c>
      <c r="I67" s="56">
        <f>O5</f>
        <v>29</v>
      </c>
      <c r="J67" s="56">
        <f>N5</f>
        <v>23</v>
      </c>
      <c r="K67" s="115">
        <f>N6</f>
        <v>79.310344827586206</v>
      </c>
    </row>
    <row r="68" spans="1:12" s="67" customFormat="1" x14ac:dyDescent="0.3">
      <c r="A68" s="67">
        <v>2</v>
      </c>
      <c r="B68" s="67" t="s">
        <v>116</v>
      </c>
      <c r="C68" s="56">
        <f>L11</f>
        <v>100</v>
      </c>
      <c r="D68" s="56">
        <f>N11</f>
        <v>100</v>
      </c>
      <c r="E68" s="115">
        <f>P13</f>
        <v>100</v>
      </c>
      <c r="G68">
        <v>2</v>
      </c>
      <c r="H68" s="67" t="s">
        <v>116</v>
      </c>
      <c r="I68" s="56">
        <f>O10</f>
        <v>15</v>
      </c>
      <c r="J68" s="56">
        <f>N10</f>
        <v>15</v>
      </c>
      <c r="K68" s="115">
        <f>N11</f>
        <v>100</v>
      </c>
    </row>
    <row r="69" spans="1:12" s="98" customFormat="1" x14ac:dyDescent="0.3">
      <c r="A69" s="98">
        <v>3</v>
      </c>
      <c r="B69" s="98" t="s">
        <v>117</v>
      </c>
      <c r="C69" s="56">
        <f>L16</f>
        <v>100</v>
      </c>
      <c r="D69" s="56">
        <f>N16</f>
        <v>78.260869565217391</v>
      </c>
      <c r="E69" s="115">
        <f>P18</f>
        <v>89.130434782608688</v>
      </c>
      <c r="G69">
        <v>3</v>
      </c>
      <c r="H69" s="98" t="s">
        <v>117</v>
      </c>
      <c r="I69" s="56">
        <f>O15</f>
        <v>46</v>
      </c>
      <c r="J69" s="56">
        <f>N15</f>
        <v>36</v>
      </c>
      <c r="K69" s="115">
        <f>N16</f>
        <v>78.260869565217391</v>
      </c>
    </row>
    <row r="70" spans="1:12" s="98" customFormat="1" x14ac:dyDescent="0.3">
      <c r="A70" s="98">
        <v>4</v>
      </c>
      <c r="B70" s="98" t="s">
        <v>118</v>
      </c>
      <c r="C70" s="56">
        <f>L21</f>
        <v>100</v>
      </c>
      <c r="D70" s="56">
        <f>N21</f>
        <v>84.375</v>
      </c>
      <c r="E70" s="115">
        <f>P23</f>
        <v>92.1875</v>
      </c>
      <c r="G70">
        <v>4</v>
      </c>
      <c r="H70" s="98" t="s">
        <v>118</v>
      </c>
      <c r="I70" s="56">
        <f>O20</f>
        <v>32</v>
      </c>
      <c r="J70" s="56">
        <f>N20</f>
        <v>27</v>
      </c>
      <c r="K70" s="115">
        <f>N21</f>
        <v>84.375</v>
      </c>
    </row>
    <row r="71" spans="1:12" s="98" customFormat="1" x14ac:dyDescent="0.3">
      <c r="A71" s="98">
        <v>5</v>
      </c>
      <c r="B71" s="98" t="s">
        <v>119</v>
      </c>
      <c r="C71" s="56">
        <f>L26</f>
        <v>100</v>
      </c>
      <c r="D71" s="56">
        <f>N26</f>
        <v>98.275862068965509</v>
      </c>
      <c r="E71" s="115">
        <f>P28</f>
        <v>99.137931034482762</v>
      </c>
      <c r="G71">
        <v>5</v>
      </c>
      <c r="H71" s="98" t="s">
        <v>119</v>
      </c>
      <c r="I71" s="56">
        <f>O25</f>
        <v>58</v>
      </c>
      <c r="J71" s="56">
        <f>N25</f>
        <v>57</v>
      </c>
      <c r="K71" s="115">
        <f>N26</f>
        <v>98.275862068965509</v>
      </c>
    </row>
    <row r="72" spans="1:12" s="98" customFormat="1" x14ac:dyDescent="0.3">
      <c r="A72" s="98">
        <v>6</v>
      </c>
      <c r="B72" s="98" t="s">
        <v>120</v>
      </c>
      <c r="C72" s="56">
        <f>L31</f>
        <v>100</v>
      </c>
      <c r="D72" s="56">
        <f>N31</f>
        <v>95.918367346938766</v>
      </c>
      <c r="E72" s="115">
        <f>P33</f>
        <v>97.959183673469383</v>
      </c>
      <c r="G72">
        <v>6</v>
      </c>
      <c r="H72" s="98" t="s">
        <v>120</v>
      </c>
      <c r="I72" s="56">
        <f>O30</f>
        <v>49</v>
      </c>
      <c r="J72" s="56">
        <f>N30</f>
        <v>47</v>
      </c>
      <c r="K72" s="115">
        <f>N31</f>
        <v>95.918367346938766</v>
      </c>
    </row>
    <row r="73" spans="1:12" s="98" customFormat="1" x14ac:dyDescent="0.3"/>
    <row r="74" spans="1:12" x14ac:dyDescent="0.3">
      <c r="A74" s="59" t="s">
        <v>83</v>
      </c>
      <c r="B74" s="98"/>
    </row>
    <row r="75" spans="1:12" ht="409.6" x14ac:dyDescent="0.3">
      <c r="A75" s="73" t="s">
        <v>60</v>
      </c>
      <c r="B75" s="74" t="s">
        <v>59</v>
      </c>
      <c r="C75" s="70" t="s">
        <v>50</v>
      </c>
      <c r="D75" s="70" t="s">
        <v>51</v>
      </c>
      <c r="E75" s="70" t="s">
        <v>53</v>
      </c>
      <c r="F75" s="70" t="s">
        <v>64</v>
      </c>
      <c r="H75" s="73" t="s">
        <v>60</v>
      </c>
      <c r="I75" s="74" t="s">
        <v>59</v>
      </c>
      <c r="J75" s="75" t="s">
        <v>82</v>
      </c>
      <c r="K75" s="75" t="s">
        <v>75</v>
      </c>
      <c r="L75" s="75" t="s">
        <v>73</v>
      </c>
    </row>
    <row r="76" spans="1:12" x14ac:dyDescent="0.3">
      <c r="A76">
        <v>1</v>
      </c>
      <c r="B76" s="98" t="s">
        <v>115</v>
      </c>
      <c r="C76" s="56">
        <f>Q6</f>
        <v>0</v>
      </c>
      <c r="D76" s="56">
        <f>R6</f>
        <v>20</v>
      </c>
      <c r="E76" s="56">
        <f>S6</f>
        <v>60</v>
      </c>
      <c r="F76" s="115">
        <f>U8</f>
        <v>26</v>
      </c>
      <c r="H76">
        <v>1</v>
      </c>
      <c r="I76" t="s">
        <v>115</v>
      </c>
      <c r="J76" s="56">
        <f>T5</f>
        <v>5</v>
      </c>
      <c r="K76" s="56">
        <f>S5</f>
        <v>3</v>
      </c>
      <c r="L76" s="115">
        <f>S6</f>
        <v>60</v>
      </c>
    </row>
    <row r="77" spans="1:12" s="67" customFormat="1" ht="14.25" customHeight="1" x14ac:dyDescent="0.3">
      <c r="A77" s="67">
        <v>2</v>
      </c>
      <c r="B77" s="98" t="s">
        <v>116</v>
      </c>
      <c r="C77" s="56">
        <f>Q11</f>
        <v>20</v>
      </c>
      <c r="D77" s="56">
        <f>R11</f>
        <v>100</v>
      </c>
      <c r="E77" s="56">
        <f>S11</f>
        <v>0</v>
      </c>
      <c r="F77" s="115">
        <f>U13</f>
        <v>52</v>
      </c>
      <c r="H77">
        <v>2</v>
      </c>
      <c r="I77" s="67" t="s">
        <v>116</v>
      </c>
      <c r="J77" s="56">
        <f>T10</f>
        <v>0</v>
      </c>
      <c r="K77" s="56">
        <f>S10</f>
        <v>0</v>
      </c>
      <c r="L77" s="115">
        <f>S11</f>
        <v>0</v>
      </c>
    </row>
    <row r="78" spans="1:12" s="98" customFormat="1" ht="14.25" customHeight="1" x14ac:dyDescent="0.3">
      <c r="A78" s="98">
        <v>3</v>
      </c>
      <c r="B78" s="98" t="s">
        <v>117</v>
      </c>
      <c r="C78" s="56">
        <f>Q16</f>
        <v>0</v>
      </c>
      <c r="D78" s="56">
        <f>R16</f>
        <v>20</v>
      </c>
      <c r="E78" s="56">
        <f>S16</f>
        <v>100</v>
      </c>
      <c r="F78" s="115">
        <f>U18</f>
        <v>38</v>
      </c>
      <c r="H78">
        <v>3</v>
      </c>
      <c r="I78" s="98" t="s">
        <v>117</v>
      </c>
      <c r="J78" s="56">
        <f>T15</f>
        <v>1</v>
      </c>
      <c r="K78" s="56">
        <f>S15</f>
        <v>1</v>
      </c>
      <c r="L78" s="115">
        <f>S16</f>
        <v>100</v>
      </c>
    </row>
    <row r="79" spans="1:12" s="98" customFormat="1" ht="14.25" customHeight="1" x14ac:dyDescent="0.3">
      <c r="A79" s="98">
        <v>4</v>
      </c>
      <c r="B79" s="98" t="s">
        <v>118</v>
      </c>
      <c r="C79" s="56">
        <f>Q21</f>
        <v>20</v>
      </c>
      <c r="D79" s="56">
        <f>R21</f>
        <v>20</v>
      </c>
      <c r="E79" s="56">
        <f>S21</f>
        <v>100</v>
      </c>
      <c r="F79" s="115">
        <f>U23</f>
        <v>44</v>
      </c>
      <c r="H79">
        <v>4</v>
      </c>
      <c r="I79" s="98" t="s">
        <v>118</v>
      </c>
      <c r="J79" s="56">
        <f>T20</f>
        <v>1</v>
      </c>
      <c r="K79" s="56">
        <f>S20</f>
        <v>1</v>
      </c>
      <c r="L79" s="115">
        <f>S21</f>
        <v>100</v>
      </c>
    </row>
    <row r="80" spans="1:12" s="98" customFormat="1" ht="14.25" customHeight="1" x14ac:dyDescent="0.3">
      <c r="A80" s="98">
        <v>5</v>
      </c>
      <c r="B80" s="98" t="s">
        <v>119</v>
      </c>
      <c r="C80" s="56">
        <f>Q26</f>
        <v>40</v>
      </c>
      <c r="D80" s="56">
        <f>R26</f>
        <v>60</v>
      </c>
      <c r="E80" s="56">
        <f>S26</f>
        <v>100</v>
      </c>
      <c r="F80" s="115">
        <f>U28</f>
        <v>66</v>
      </c>
      <c r="H80">
        <v>5</v>
      </c>
      <c r="I80" s="98" t="s">
        <v>119</v>
      </c>
      <c r="J80" s="56">
        <f>T25</f>
        <v>1</v>
      </c>
      <c r="K80" s="56">
        <f>S25</f>
        <v>1</v>
      </c>
      <c r="L80" s="115">
        <f>S26</f>
        <v>100</v>
      </c>
    </row>
    <row r="81" spans="1:24" s="98" customFormat="1" ht="14.25" customHeight="1" x14ac:dyDescent="0.3">
      <c r="A81" s="98">
        <v>6</v>
      </c>
      <c r="B81" s="98" t="s">
        <v>120</v>
      </c>
      <c r="C81" s="56">
        <f>Q31</f>
        <v>20</v>
      </c>
      <c r="D81" s="56">
        <f>R31</f>
        <v>60</v>
      </c>
      <c r="E81" s="56">
        <f>S31</f>
        <v>100</v>
      </c>
      <c r="F81" s="115">
        <f>U33</f>
        <v>60</v>
      </c>
      <c r="H81">
        <v>6</v>
      </c>
      <c r="I81" s="98" t="s">
        <v>120</v>
      </c>
      <c r="J81" s="56">
        <f>T30</f>
        <v>1</v>
      </c>
      <c r="K81" s="56">
        <f>S30</f>
        <v>1</v>
      </c>
      <c r="L81" s="115">
        <f>S31</f>
        <v>100</v>
      </c>
    </row>
    <row r="82" spans="1:24" s="98" customFormat="1" x14ac:dyDescent="0.3"/>
    <row r="83" spans="1:24" x14ac:dyDescent="0.3">
      <c r="A83" s="59" t="s">
        <v>84</v>
      </c>
      <c r="B83" s="98"/>
    </row>
    <row r="84" spans="1:24" ht="409.6" x14ac:dyDescent="0.3">
      <c r="A84" s="73" t="s">
        <v>60</v>
      </c>
      <c r="B84" s="76" t="s">
        <v>59</v>
      </c>
      <c r="C84" s="70" t="s">
        <v>85</v>
      </c>
      <c r="D84" s="70" t="s">
        <v>86</v>
      </c>
      <c r="E84" s="70" t="s">
        <v>87</v>
      </c>
      <c r="F84" s="70" t="s">
        <v>64</v>
      </c>
      <c r="H84" s="73" t="s">
        <v>60</v>
      </c>
      <c r="I84" s="74" t="s">
        <v>59</v>
      </c>
      <c r="J84" s="75" t="s">
        <v>82</v>
      </c>
      <c r="K84" s="75" t="s">
        <v>75</v>
      </c>
      <c r="L84" s="75" t="s">
        <v>73</v>
      </c>
      <c r="N84" s="73" t="s">
        <v>60</v>
      </c>
      <c r="O84" s="74" t="s">
        <v>59</v>
      </c>
      <c r="P84" s="75" t="s">
        <v>82</v>
      </c>
      <c r="Q84" s="75" t="s">
        <v>75</v>
      </c>
      <c r="R84" s="75" t="s">
        <v>73</v>
      </c>
      <c r="T84" s="73" t="s">
        <v>60</v>
      </c>
      <c r="U84" s="74" t="s">
        <v>59</v>
      </c>
      <c r="V84" s="75" t="s">
        <v>82</v>
      </c>
      <c r="W84" s="75" t="s">
        <v>75</v>
      </c>
      <c r="X84" s="75" t="s">
        <v>73</v>
      </c>
    </row>
    <row r="85" spans="1:24" x14ac:dyDescent="0.3">
      <c r="A85">
        <v>1</v>
      </c>
      <c r="B85" s="98" t="s">
        <v>115</v>
      </c>
      <c r="C85" s="56">
        <f>V6</f>
        <v>89.65517241379311</v>
      </c>
      <c r="D85" s="56">
        <f>X6</f>
        <v>93.103448275862064</v>
      </c>
      <c r="E85" s="56">
        <f>Z6</f>
        <v>62.068965517241381</v>
      </c>
      <c r="F85" s="115">
        <f>AB8</f>
        <v>85.517241379310349</v>
      </c>
      <c r="H85" s="98">
        <v>1</v>
      </c>
      <c r="I85" t="s">
        <v>115</v>
      </c>
      <c r="J85" s="78">
        <f>W5</f>
        <v>29</v>
      </c>
      <c r="K85" s="56">
        <f>V5</f>
        <v>26</v>
      </c>
      <c r="L85" s="115">
        <f>V6</f>
        <v>89.65517241379311</v>
      </c>
      <c r="N85" s="98">
        <v>1</v>
      </c>
      <c r="O85" t="s">
        <v>115</v>
      </c>
      <c r="P85" s="56">
        <f>Y5</f>
        <v>29</v>
      </c>
      <c r="Q85" s="56">
        <f>X5</f>
        <v>27</v>
      </c>
      <c r="R85" s="115">
        <f>X6</f>
        <v>93.103448275862064</v>
      </c>
      <c r="T85" s="98">
        <v>1</v>
      </c>
      <c r="U85" t="s">
        <v>115</v>
      </c>
      <c r="V85" s="56">
        <f>AA5</f>
        <v>29</v>
      </c>
      <c r="W85" s="56">
        <f>Z5</f>
        <v>18</v>
      </c>
      <c r="X85" s="115">
        <f>Z6</f>
        <v>62.068965517241381</v>
      </c>
    </row>
    <row r="86" spans="1:24" s="67" customFormat="1" x14ac:dyDescent="0.3">
      <c r="A86" s="67">
        <v>2</v>
      </c>
      <c r="B86" s="98" t="s">
        <v>116</v>
      </c>
      <c r="C86" s="56">
        <f>V11</f>
        <v>100</v>
      </c>
      <c r="D86" s="56">
        <f>X11</f>
        <v>100</v>
      </c>
      <c r="E86" s="56">
        <f>Z11</f>
        <v>86.666666666666671</v>
      </c>
      <c r="F86" s="115">
        <f>AB13</f>
        <v>97.333333333333343</v>
      </c>
      <c r="H86" s="98">
        <v>2</v>
      </c>
      <c r="I86" s="67" t="s">
        <v>116</v>
      </c>
      <c r="J86" s="78">
        <f>W10</f>
        <v>15</v>
      </c>
      <c r="K86" s="56">
        <f>V10</f>
        <v>15</v>
      </c>
      <c r="L86" s="115">
        <f>V11</f>
        <v>100</v>
      </c>
      <c r="N86" s="98">
        <v>2</v>
      </c>
      <c r="O86" s="67" t="s">
        <v>116</v>
      </c>
      <c r="P86" s="56">
        <f>Y10</f>
        <v>15</v>
      </c>
      <c r="Q86" s="56">
        <f>X10</f>
        <v>15</v>
      </c>
      <c r="R86" s="115">
        <f>X11</f>
        <v>100</v>
      </c>
      <c r="T86" s="98">
        <v>2</v>
      </c>
      <c r="U86" s="67" t="s">
        <v>116</v>
      </c>
      <c r="V86" s="56">
        <f>AA10</f>
        <v>15</v>
      </c>
      <c r="W86" s="56">
        <f>Z10</f>
        <v>13</v>
      </c>
      <c r="X86" s="115">
        <f>Z11</f>
        <v>86.666666666666671</v>
      </c>
    </row>
    <row r="87" spans="1:24" s="98" customFormat="1" x14ac:dyDescent="0.3">
      <c r="A87" s="98">
        <v>3</v>
      </c>
      <c r="B87" s="98" t="s">
        <v>117</v>
      </c>
      <c r="C87" s="56">
        <f>V16</f>
        <v>91.304347826086953</v>
      </c>
      <c r="D87" s="56">
        <f>X16</f>
        <v>84.782608695652172</v>
      </c>
      <c r="E87" s="56">
        <f>Z16</f>
        <v>54.347826086956516</v>
      </c>
      <c r="F87" s="115">
        <f>AB18</f>
        <v>81.304347826086968</v>
      </c>
      <c r="H87" s="98">
        <v>3</v>
      </c>
      <c r="I87" s="98" t="s">
        <v>117</v>
      </c>
      <c r="J87" s="78">
        <f>W15</f>
        <v>46</v>
      </c>
      <c r="K87" s="56">
        <f>V15</f>
        <v>42</v>
      </c>
      <c r="L87" s="115">
        <f>V16</f>
        <v>91.304347826086953</v>
      </c>
      <c r="N87" s="98">
        <v>3</v>
      </c>
      <c r="O87" s="98" t="s">
        <v>117</v>
      </c>
      <c r="P87" s="56">
        <f>Y15</f>
        <v>46</v>
      </c>
      <c r="Q87" s="56">
        <f>X15</f>
        <v>39</v>
      </c>
      <c r="R87" s="115">
        <f>X16</f>
        <v>84.782608695652172</v>
      </c>
      <c r="T87" s="98">
        <v>3</v>
      </c>
      <c r="U87" s="98" t="s">
        <v>117</v>
      </c>
      <c r="V87" s="56">
        <f>AA15</f>
        <v>46</v>
      </c>
      <c r="W87" s="56">
        <f>Z15</f>
        <v>25</v>
      </c>
      <c r="X87" s="115">
        <f>Z16</f>
        <v>54.347826086956516</v>
      </c>
    </row>
    <row r="88" spans="1:24" s="98" customFormat="1" x14ac:dyDescent="0.3">
      <c r="A88" s="98">
        <v>4</v>
      </c>
      <c r="B88" s="98" t="s">
        <v>118</v>
      </c>
      <c r="C88" s="56">
        <f>V21</f>
        <v>100</v>
      </c>
      <c r="D88" s="56">
        <f>X21</f>
        <v>93.75</v>
      </c>
      <c r="E88" s="56">
        <f>Z21</f>
        <v>78.125</v>
      </c>
      <c r="F88" s="115">
        <f>AB23</f>
        <v>93.125</v>
      </c>
      <c r="H88" s="98">
        <v>4</v>
      </c>
      <c r="I88" s="98" t="s">
        <v>118</v>
      </c>
      <c r="J88" s="78">
        <f>W20</f>
        <v>32</v>
      </c>
      <c r="K88" s="56">
        <f>V20</f>
        <v>32</v>
      </c>
      <c r="L88" s="115">
        <f>V21</f>
        <v>100</v>
      </c>
      <c r="N88" s="98">
        <v>4</v>
      </c>
      <c r="O88" s="98" t="s">
        <v>118</v>
      </c>
      <c r="P88" s="56">
        <f>Y20</f>
        <v>32</v>
      </c>
      <c r="Q88" s="56">
        <f>X20</f>
        <v>30</v>
      </c>
      <c r="R88" s="115">
        <f>X21</f>
        <v>93.75</v>
      </c>
      <c r="T88" s="98">
        <v>4</v>
      </c>
      <c r="U88" s="98" t="s">
        <v>118</v>
      </c>
      <c r="V88" s="56">
        <f>AA20</f>
        <v>32</v>
      </c>
      <c r="W88" s="56">
        <f>Z20</f>
        <v>25</v>
      </c>
      <c r="X88" s="115">
        <f>Z21</f>
        <v>78.125</v>
      </c>
    </row>
    <row r="89" spans="1:24" s="98" customFormat="1" x14ac:dyDescent="0.3">
      <c r="A89" s="98">
        <v>5</v>
      </c>
      <c r="B89" s="98" t="s">
        <v>119</v>
      </c>
      <c r="C89" s="56">
        <f>V26</f>
        <v>100</v>
      </c>
      <c r="D89" s="56">
        <f>X26</f>
        <v>100</v>
      </c>
      <c r="E89" s="56">
        <f>Z26</f>
        <v>86.206896551724128</v>
      </c>
      <c r="F89" s="115">
        <f>AB28</f>
        <v>97.241379310344826</v>
      </c>
      <c r="H89" s="98">
        <v>5</v>
      </c>
      <c r="I89" s="98" t="s">
        <v>119</v>
      </c>
      <c r="J89" s="78">
        <f>W25</f>
        <v>58</v>
      </c>
      <c r="K89" s="56">
        <f>V25</f>
        <v>58</v>
      </c>
      <c r="L89" s="115">
        <f>V26</f>
        <v>100</v>
      </c>
      <c r="N89" s="98">
        <v>5</v>
      </c>
      <c r="O89" s="98" t="s">
        <v>119</v>
      </c>
      <c r="P89" s="56">
        <f>Y25</f>
        <v>58</v>
      </c>
      <c r="Q89" s="56">
        <f>X25</f>
        <v>58</v>
      </c>
      <c r="R89" s="115">
        <f>X26</f>
        <v>100</v>
      </c>
      <c r="T89" s="98">
        <v>5</v>
      </c>
      <c r="U89" s="98" t="s">
        <v>119</v>
      </c>
      <c r="V89" s="56">
        <f>AA25</f>
        <v>58</v>
      </c>
      <c r="W89" s="56">
        <f>Z25</f>
        <v>50</v>
      </c>
      <c r="X89" s="115">
        <f>Z26</f>
        <v>86.206896551724128</v>
      </c>
    </row>
    <row r="90" spans="1:24" s="98" customFormat="1" x14ac:dyDescent="0.3">
      <c r="A90" s="98">
        <v>6</v>
      </c>
      <c r="B90" s="98" t="s">
        <v>120</v>
      </c>
      <c r="C90" s="56">
        <f>V31</f>
        <v>100</v>
      </c>
      <c r="D90" s="56">
        <f>X31</f>
        <v>100</v>
      </c>
      <c r="E90" s="56">
        <f>Z31</f>
        <v>75.510204081632651</v>
      </c>
      <c r="F90" s="115">
        <f>AB33</f>
        <v>95.102040816326536</v>
      </c>
      <c r="H90" s="98">
        <v>6</v>
      </c>
      <c r="I90" s="98" t="s">
        <v>120</v>
      </c>
      <c r="J90" s="78">
        <f>W30</f>
        <v>49</v>
      </c>
      <c r="K90" s="56">
        <f>V30</f>
        <v>49</v>
      </c>
      <c r="L90" s="115">
        <f>V31</f>
        <v>100</v>
      </c>
      <c r="N90" s="98">
        <v>6</v>
      </c>
      <c r="O90" s="98" t="s">
        <v>120</v>
      </c>
      <c r="P90" s="56">
        <f>Y30</f>
        <v>49</v>
      </c>
      <c r="Q90" s="56">
        <f>X30</f>
        <v>49</v>
      </c>
      <c r="R90" s="115">
        <f>X31</f>
        <v>100</v>
      </c>
      <c r="T90" s="98">
        <v>6</v>
      </c>
      <c r="U90" s="98" t="s">
        <v>120</v>
      </c>
      <c r="V90" s="56">
        <f>AA30</f>
        <v>49</v>
      </c>
      <c r="W90" s="56">
        <f>Z30</f>
        <v>37</v>
      </c>
      <c r="X90" s="115">
        <f>Z31</f>
        <v>75.510204081632651</v>
      </c>
    </row>
    <row r="92" spans="1:24" x14ac:dyDescent="0.3">
      <c r="A92" s="59" t="s">
        <v>88</v>
      </c>
    </row>
    <row r="93" spans="1:24" ht="60.6" x14ac:dyDescent="0.3">
      <c r="A93" s="73" t="s">
        <v>60</v>
      </c>
      <c r="B93" s="74" t="s">
        <v>59</v>
      </c>
      <c r="H93" s="73" t="s">
        <v>60</v>
      </c>
      <c r="I93" s="74" t="s">
        <v>59</v>
      </c>
      <c r="J93" s="79" t="s">
        <v>82</v>
      </c>
      <c r="K93" s="79" t="s">
        <v>75</v>
      </c>
      <c r="L93" s="79" t="s">
        <v>73</v>
      </c>
      <c r="N93" s="73" t="s">
        <v>60</v>
      </c>
      <c r="O93" s="74" t="s">
        <v>59</v>
      </c>
      <c r="P93" s="79" t="s">
        <v>82</v>
      </c>
      <c r="Q93" s="79" t="s">
        <v>75</v>
      </c>
      <c r="R93" s="79" t="s">
        <v>73</v>
      </c>
      <c r="T93" s="73" t="s">
        <v>60</v>
      </c>
      <c r="U93" s="74" t="s">
        <v>59</v>
      </c>
      <c r="V93" s="79" t="s">
        <v>82</v>
      </c>
      <c r="W93" s="79" t="s">
        <v>75</v>
      </c>
      <c r="X93" s="79" t="s">
        <v>73</v>
      </c>
    </row>
    <row r="94" spans="1:24" x14ac:dyDescent="0.3">
      <c r="A94">
        <v>1</v>
      </c>
      <c r="B94" t="s">
        <v>115</v>
      </c>
      <c r="C94" s="56">
        <f>AC6</f>
        <v>89.65517241379311</v>
      </c>
      <c r="D94" s="56">
        <f>AE6</f>
        <v>93.103448275862064</v>
      </c>
      <c r="E94" s="56">
        <f>AG6</f>
        <v>96.551724137931032</v>
      </c>
      <c r="F94" s="115">
        <f>AI8</f>
        <v>93.793103448275872</v>
      </c>
      <c r="H94" s="98">
        <v>1</v>
      </c>
      <c r="I94" t="s">
        <v>115</v>
      </c>
      <c r="J94" s="56">
        <f>AD5</f>
        <v>29</v>
      </c>
      <c r="K94" s="56">
        <f>AC5</f>
        <v>26</v>
      </c>
      <c r="L94" s="66">
        <f>AC6</f>
        <v>89.65517241379311</v>
      </c>
      <c r="N94" s="98">
        <v>1</v>
      </c>
      <c r="O94" t="s">
        <v>115</v>
      </c>
      <c r="P94" s="56">
        <f>AF5</f>
        <v>29</v>
      </c>
      <c r="Q94" s="56">
        <f>AE5</f>
        <v>27</v>
      </c>
      <c r="R94" s="66">
        <f>AE6</f>
        <v>93.103448275862064</v>
      </c>
      <c r="T94" s="98">
        <v>1</v>
      </c>
      <c r="U94" t="s">
        <v>115</v>
      </c>
      <c r="V94" s="56">
        <f>AH5</f>
        <v>29</v>
      </c>
      <c r="W94" s="56">
        <f>AG5</f>
        <v>28</v>
      </c>
      <c r="X94" s="66">
        <f>AG6</f>
        <v>96.551724137931032</v>
      </c>
    </row>
    <row r="95" spans="1:24" x14ac:dyDescent="0.3">
      <c r="A95">
        <v>2</v>
      </c>
      <c r="B95" s="67" t="s">
        <v>116</v>
      </c>
      <c r="C95" s="56">
        <f>AC11</f>
        <v>100</v>
      </c>
      <c r="D95" s="56">
        <f>AE11</f>
        <v>100</v>
      </c>
      <c r="E95" s="56">
        <f>AG11</f>
        <v>100</v>
      </c>
      <c r="F95" s="115">
        <f>AI13</f>
        <v>100</v>
      </c>
      <c r="H95" s="98">
        <v>2</v>
      </c>
      <c r="I95" s="67" t="s">
        <v>116</v>
      </c>
      <c r="J95" s="56">
        <f>AD10</f>
        <v>15</v>
      </c>
      <c r="K95" s="56">
        <f>AC10</f>
        <v>15</v>
      </c>
      <c r="L95" s="56">
        <f>AC11</f>
        <v>100</v>
      </c>
      <c r="N95" s="98">
        <v>2</v>
      </c>
      <c r="O95" s="67" t="s">
        <v>116</v>
      </c>
      <c r="P95" s="56">
        <f>AF10</f>
        <v>15</v>
      </c>
      <c r="Q95" s="56">
        <f>AE10</f>
        <v>15</v>
      </c>
      <c r="R95" s="56">
        <f>AE11</f>
        <v>100</v>
      </c>
      <c r="T95" s="98">
        <v>2</v>
      </c>
      <c r="U95" s="67" t="s">
        <v>116</v>
      </c>
      <c r="V95" s="56">
        <f>AH10</f>
        <v>15</v>
      </c>
      <c r="W95" s="56">
        <f>AG10</f>
        <v>15</v>
      </c>
      <c r="X95" s="56">
        <f>AG11</f>
        <v>100</v>
      </c>
    </row>
    <row r="96" spans="1:24" s="98" customFormat="1" x14ac:dyDescent="0.3">
      <c r="A96" s="98">
        <v>3</v>
      </c>
      <c r="B96" s="98" t="s">
        <v>117</v>
      </c>
      <c r="C96" s="56">
        <f>AC16</f>
        <v>91.304347826086953</v>
      </c>
      <c r="D96" s="56">
        <f>AE16</f>
        <v>91.304347826086953</v>
      </c>
      <c r="E96" s="56">
        <f>AG16</f>
        <v>93.478260869565219</v>
      </c>
      <c r="F96" s="115">
        <f>AI18</f>
        <v>92.391304347826093</v>
      </c>
      <c r="H96" s="98">
        <v>3</v>
      </c>
      <c r="I96" s="98" t="s">
        <v>117</v>
      </c>
      <c r="J96" s="56">
        <f>AD15</f>
        <v>46</v>
      </c>
      <c r="K96" s="56">
        <f>AC15</f>
        <v>42</v>
      </c>
      <c r="L96" s="56">
        <f>AC16</f>
        <v>91.304347826086953</v>
      </c>
      <c r="N96" s="98">
        <v>3</v>
      </c>
      <c r="O96" s="98" t="s">
        <v>117</v>
      </c>
      <c r="P96" s="56">
        <f>AF15</f>
        <v>46</v>
      </c>
      <c r="Q96" s="56">
        <f>AE15</f>
        <v>42</v>
      </c>
      <c r="R96" s="56">
        <f>AE16</f>
        <v>91.304347826086953</v>
      </c>
      <c r="T96" s="98">
        <v>3</v>
      </c>
      <c r="U96" s="98" t="s">
        <v>117</v>
      </c>
      <c r="V96" s="56">
        <f>AH15</f>
        <v>46</v>
      </c>
      <c r="W96" s="56">
        <f>AG15</f>
        <v>43</v>
      </c>
      <c r="X96" s="56">
        <f>AG16</f>
        <v>93.478260869565219</v>
      </c>
    </row>
    <row r="97" spans="1:45" s="98" customFormat="1" x14ac:dyDescent="0.3">
      <c r="A97" s="98">
        <v>4</v>
      </c>
      <c r="B97" s="98" t="s">
        <v>118</v>
      </c>
      <c r="C97" s="56">
        <f>AC21</f>
        <v>93.75</v>
      </c>
      <c r="D97" s="56">
        <f>AE21</f>
        <v>87.5</v>
      </c>
      <c r="E97" s="56">
        <f>AG21</f>
        <v>93.75</v>
      </c>
      <c r="F97" s="115">
        <f>AI23</f>
        <v>92.5</v>
      </c>
      <c r="H97" s="98">
        <v>4</v>
      </c>
      <c r="I97" s="98" t="s">
        <v>118</v>
      </c>
      <c r="J97" s="56">
        <f>AD20</f>
        <v>32</v>
      </c>
      <c r="K97" s="56">
        <f>AC20</f>
        <v>30</v>
      </c>
      <c r="L97" s="56">
        <f>AC21</f>
        <v>93.75</v>
      </c>
      <c r="N97" s="98">
        <v>4</v>
      </c>
      <c r="O97" s="98" t="s">
        <v>118</v>
      </c>
      <c r="P97" s="56">
        <f>AF20</f>
        <v>32</v>
      </c>
      <c r="Q97" s="56">
        <f>AE20</f>
        <v>28</v>
      </c>
      <c r="R97" s="56">
        <f>AE21</f>
        <v>87.5</v>
      </c>
      <c r="T97" s="98">
        <v>4</v>
      </c>
      <c r="U97" s="98" t="s">
        <v>118</v>
      </c>
      <c r="V97" s="56">
        <f>AH20</f>
        <v>32</v>
      </c>
      <c r="W97" s="56">
        <f>AG20</f>
        <v>30</v>
      </c>
      <c r="X97" s="56">
        <f>AG21</f>
        <v>93.75</v>
      </c>
    </row>
    <row r="98" spans="1:45" s="98" customFormat="1" x14ac:dyDescent="0.3">
      <c r="A98" s="98">
        <v>5</v>
      </c>
      <c r="B98" s="98" t="s">
        <v>119</v>
      </c>
      <c r="C98" s="56">
        <f>AC26</f>
        <v>100</v>
      </c>
      <c r="D98" s="56">
        <f>AE26</f>
        <v>100</v>
      </c>
      <c r="E98" s="56">
        <f>AG26</f>
        <v>98.275862068965509</v>
      </c>
      <c r="F98" s="115">
        <f>AI28</f>
        <v>99.137931034482762</v>
      </c>
      <c r="H98" s="98">
        <v>5</v>
      </c>
      <c r="I98" s="98" t="s">
        <v>119</v>
      </c>
      <c r="J98" s="56">
        <f>AD25</f>
        <v>58</v>
      </c>
      <c r="K98" s="56">
        <f>AC25</f>
        <v>58</v>
      </c>
      <c r="L98" s="56">
        <f>AC26</f>
        <v>100</v>
      </c>
      <c r="N98" s="98">
        <v>5</v>
      </c>
      <c r="O98" s="98" t="s">
        <v>119</v>
      </c>
      <c r="P98" s="56">
        <f>AF25</f>
        <v>58</v>
      </c>
      <c r="Q98" s="56">
        <f>AE25</f>
        <v>58</v>
      </c>
      <c r="R98" s="56">
        <f>AE26</f>
        <v>100</v>
      </c>
      <c r="T98" s="98">
        <v>5</v>
      </c>
      <c r="U98" s="98" t="s">
        <v>119</v>
      </c>
      <c r="V98" s="56">
        <f>AH25</f>
        <v>58</v>
      </c>
      <c r="W98" s="56">
        <f>AG25</f>
        <v>57</v>
      </c>
      <c r="X98" s="56">
        <f>AG26</f>
        <v>98.275862068965509</v>
      </c>
    </row>
    <row r="99" spans="1:45" s="98" customFormat="1" x14ac:dyDescent="0.3">
      <c r="A99" s="98">
        <v>6</v>
      </c>
      <c r="B99" s="98" t="s">
        <v>120</v>
      </c>
      <c r="C99" s="56">
        <f>AC31</f>
        <v>100</v>
      </c>
      <c r="D99" s="56">
        <f>AE31</f>
        <v>100</v>
      </c>
      <c r="E99" s="56">
        <f>AG31</f>
        <v>100</v>
      </c>
      <c r="F99" s="115">
        <f>AI33</f>
        <v>100</v>
      </c>
      <c r="H99" s="98">
        <v>6</v>
      </c>
      <c r="I99" s="98" t="s">
        <v>120</v>
      </c>
      <c r="J99" s="56">
        <f>AD30</f>
        <v>49</v>
      </c>
      <c r="K99" s="56">
        <f>AC30</f>
        <v>49</v>
      </c>
      <c r="L99" s="56">
        <f>AC31</f>
        <v>100</v>
      </c>
      <c r="N99" s="98">
        <v>6</v>
      </c>
      <c r="O99" s="98" t="s">
        <v>120</v>
      </c>
      <c r="P99" s="56">
        <f>AF30</f>
        <v>49</v>
      </c>
      <c r="Q99" s="56">
        <f>AE30</f>
        <v>49</v>
      </c>
      <c r="R99" s="56">
        <f>AE31</f>
        <v>100</v>
      </c>
      <c r="T99" s="98">
        <v>6</v>
      </c>
      <c r="U99" s="98" t="s">
        <v>120</v>
      </c>
      <c r="V99" s="56">
        <f>AH30</f>
        <v>49</v>
      </c>
      <c r="W99" s="56">
        <f>AG30</f>
        <v>49</v>
      </c>
      <c r="X99" s="56">
        <f>AG31</f>
        <v>100</v>
      </c>
    </row>
    <row r="101" spans="1:45" ht="243" x14ac:dyDescent="0.3">
      <c r="A101" s="60" t="s">
        <v>49</v>
      </c>
      <c r="B101" s="61" t="s">
        <v>54</v>
      </c>
      <c r="C101" s="61" t="s">
        <v>55</v>
      </c>
      <c r="D101" s="61" t="s">
        <v>56</v>
      </c>
      <c r="E101" s="61" t="s">
        <v>57</v>
      </c>
      <c r="F101" s="61" t="s">
        <v>58</v>
      </c>
      <c r="G101" s="65" t="s">
        <v>64</v>
      </c>
      <c r="Z101" s="57"/>
      <c r="AB101" s="56"/>
      <c r="AC101" s="56"/>
      <c r="AD101" s="57"/>
      <c r="AG101" s="56"/>
      <c r="AI101" s="57"/>
      <c r="AK101" s="57"/>
      <c r="AM101" s="57"/>
      <c r="AO101" s="56"/>
      <c r="AQ101" s="56"/>
      <c r="AS101" s="57"/>
    </row>
    <row r="102" spans="1:45" ht="15.9" customHeight="1" x14ac:dyDescent="0.3">
      <c r="A102" t="str">
        <f>A4</f>
        <v>МБОУ  Нижне-Станская ООШ</v>
      </c>
      <c r="B102" s="57">
        <f>K8</f>
        <v>77.319376026272579</v>
      </c>
      <c r="C102" s="57">
        <f>P8</f>
        <v>89.65517241379311</v>
      </c>
      <c r="D102" s="57">
        <f>U8</f>
        <v>26</v>
      </c>
      <c r="E102" s="57">
        <f>AB8</f>
        <v>85.517241379310349</v>
      </c>
      <c r="F102" s="57">
        <f>AI8</f>
        <v>93.793103448275872</v>
      </c>
      <c r="G102" s="113">
        <f>AJ8</f>
        <v>74.456978653530385</v>
      </c>
      <c r="K102" s="98" t="s">
        <v>111</v>
      </c>
      <c r="L102" s="57">
        <v>93.8920634920635</v>
      </c>
      <c r="M102" s="57"/>
      <c r="N102" s="57"/>
      <c r="O102" s="57"/>
      <c r="P102" s="57"/>
      <c r="Q102" s="57"/>
      <c r="Z102" s="57"/>
      <c r="AB102" s="56"/>
      <c r="AD102" s="57"/>
      <c r="AG102" s="56"/>
      <c r="AI102" s="57"/>
      <c r="AK102" s="57"/>
      <c r="AM102" s="57"/>
      <c r="AO102" s="56"/>
      <c r="AQ102" s="56"/>
      <c r="AS102" s="57"/>
    </row>
    <row r="103" spans="1:45" x14ac:dyDescent="0.3">
      <c r="A103" s="67" t="str">
        <f>A9</f>
        <v>МБОУ Нижне-Станский детский сад</v>
      </c>
      <c r="B103" s="57">
        <f>K13</f>
        <v>76.878787878787875</v>
      </c>
      <c r="C103" s="57">
        <f>P13</f>
        <v>100</v>
      </c>
      <c r="D103" s="57">
        <f>U13</f>
        <v>52</v>
      </c>
      <c r="E103" s="57">
        <f>AB13</f>
        <v>97.333333333333343</v>
      </c>
      <c r="F103" s="57">
        <f>AI13</f>
        <v>100</v>
      </c>
      <c r="G103" s="113">
        <f>AJ13</f>
        <v>85.242424242424249</v>
      </c>
      <c r="H103" s="99"/>
      <c r="K103" s="98" t="s">
        <v>112</v>
      </c>
      <c r="L103" s="57">
        <v>87.194569757727649</v>
      </c>
      <c r="M103" s="57"/>
      <c r="N103" s="57"/>
      <c r="O103" s="57"/>
      <c r="P103" s="57"/>
      <c r="Q103" s="57"/>
      <c r="Z103" s="57"/>
      <c r="AB103" s="56"/>
      <c r="AD103" s="57"/>
      <c r="AG103" s="56"/>
      <c r="AI103" s="57"/>
      <c r="AK103" s="57"/>
      <c r="AM103" s="57"/>
      <c r="AO103" s="56"/>
      <c r="AQ103" s="56"/>
      <c r="AS103" s="57"/>
    </row>
    <row r="104" spans="1:45" x14ac:dyDescent="0.3">
      <c r="A104" s="98" t="str">
        <f>A14</f>
        <v>МБДОУ детский сад с. Верх-Усугли</v>
      </c>
      <c r="B104" s="57">
        <f>K18</f>
        <v>77.425889328063249</v>
      </c>
      <c r="C104" s="57">
        <f>P18</f>
        <v>89.130434782608688</v>
      </c>
      <c r="D104" s="57">
        <f>U18</f>
        <v>38</v>
      </c>
      <c r="E104" s="57">
        <f>AB18</f>
        <v>81.304347826086968</v>
      </c>
      <c r="F104" s="57">
        <f>AI18</f>
        <v>92.391304347826093</v>
      </c>
      <c r="G104" s="113">
        <f>AJ18</f>
        <v>75.650395256916994</v>
      </c>
      <c r="K104" s="98" t="s">
        <v>113</v>
      </c>
      <c r="L104" s="57">
        <v>86.84432234432235</v>
      </c>
      <c r="M104" s="57"/>
      <c r="N104" s="57"/>
      <c r="O104" s="57"/>
      <c r="P104" s="57"/>
      <c r="Q104" s="57"/>
    </row>
    <row r="105" spans="1:45" x14ac:dyDescent="0.3">
      <c r="A105" s="98" t="str">
        <f>A19</f>
        <v>МБДОУ детский сад с. Усугли</v>
      </c>
      <c r="B105" s="57">
        <f>K23</f>
        <v>64.386363636363626</v>
      </c>
      <c r="C105" s="57">
        <f>P23</f>
        <v>92.1875</v>
      </c>
      <c r="D105" s="57">
        <f>U23</f>
        <v>44</v>
      </c>
      <c r="E105" s="57">
        <f>AB23</f>
        <v>93.125</v>
      </c>
      <c r="F105" s="57">
        <f>AI23</f>
        <v>92.5</v>
      </c>
      <c r="G105" s="113">
        <f>AJ23</f>
        <v>77.239772727272722</v>
      </c>
      <c r="K105" s="98" t="s">
        <v>110</v>
      </c>
      <c r="L105" s="57">
        <v>86.471428571428561</v>
      </c>
      <c r="M105" s="57"/>
      <c r="N105" s="57"/>
      <c r="O105" s="57"/>
      <c r="P105" s="57"/>
      <c r="Q105" s="57"/>
    </row>
    <row r="106" spans="1:45" x14ac:dyDescent="0.3">
      <c r="A106" s="98" t="str">
        <f>A24</f>
        <v xml:space="preserve">МКУДО Детская школа искусств п. Вершино-Дарасунский </v>
      </c>
      <c r="B106" s="57">
        <f>K28</f>
        <v>86.954349529780558</v>
      </c>
      <c r="C106" s="57">
        <f>P28</f>
        <v>99.137931034482762</v>
      </c>
      <c r="D106" s="57">
        <f>U28</f>
        <v>66</v>
      </c>
      <c r="E106" s="57">
        <f>AB28</f>
        <v>97.241379310344826</v>
      </c>
      <c r="F106" s="57">
        <f>AI28</f>
        <v>99.137931034482762</v>
      </c>
      <c r="G106" s="113">
        <f>AJ28</f>
        <v>89.694318181818176</v>
      </c>
      <c r="K106" s="98" t="s">
        <v>109</v>
      </c>
      <c r="L106" s="57">
        <v>84.166233766233773</v>
      </c>
      <c r="M106" s="57"/>
      <c r="N106" s="57"/>
      <c r="O106" s="57"/>
      <c r="P106" s="57"/>
      <c r="Q106" s="57"/>
    </row>
    <row r="107" spans="1:45" x14ac:dyDescent="0.3">
      <c r="A107" s="98" t="str">
        <f>A29</f>
        <v>МКУДО Детская школа искусств  с. Верх-Усугли</v>
      </c>
      <c r="B107" s="57">
        <f>K33</f>
        <v>75.600069573283861</v>
      </c>
      <c r="C107" s="57">
        <f>P33</f>
        <v>97.959183673469383</v>
      </c>
      <c r="D107" s="57">
        <f>U33</f>
        <v>60</v>
      </c>
      <c r="E107" s="57">
        <f>AB33</f>
        <v>95.102040816326536</v>
      </c>
      <c r="F107" s="57">
        <f>AI33</f>
        <v>100</v>
      </c>
      <c r="G107" s="113">
        <f>AJ33</f>
        <v>85.732258812615967</v>
      </c>
      <c r="K107" s="98" t="s">
        <v>114</v>
      </c>
      <c r="L107" s="57">
        <v>77.567460317460316</v>
      </c>
      <c r="M107" s="57"/>
      <c r="N107" s="57"/>
      <c r="O107" s="57"/>
      <c r="P107" s="57"/>
      <c r="Q107" s="57"/>
    </row>
    <row r="108" spans="1:45" x14ac:dyDescent="0.3">
      <c r="B108" s="56"/>
      <c r="C108" s="56"/>
      <c r="G108" s="57">
        <f>SUM(G102:G107)</f>
        <v>488.01614787457845</v>
      </c>
      <c r="H108" s="99">
        <f>G108/6</f>
        <v>81.336024645763075</v>
      </c>
    </row>
    <row r="140" spans="4:7" x14ac:dyDescent="0.3">
      <c r="D140" s="57"/>
      <c r="G140" s="57"/>
    </row>
  </sheetData>
  <sheetProtection formatCells="0" formatColumns="0" formatRows="0" insertColumns="0" insertRows="0" insertHyperlinks="0" deleteColumns="0" deleteRows="0" sort="0" autoFilter="0" pivotTables="0"/>
  <sortState ref="K102:L107">
    <sortCondition descending="1" ref="L102"/>
  </sortState>
  <mergeCells count="195">
    <mergeCell ref="X28:Y28"/>
    <mergeCell ref="Z28:AA28"/>
    <mergeCell ref="AC28:AD28"/>
    <mergeCell ref="AE28:AF28"/>
    <mergeCell ref="AG28:AH28"/>
    <mergeCell ref="B28:E28"/>
    <mergeCell ref="G28:J28"/>
    <mergeCell ref="N28:O28"/>
    <mergeCell ref="S28:T28"/>
    <mergeCell ref="V28:W28"/>
    <mergeCell ref="X27:Y27"/>
    <mergeCell ref="Z27:AA27"/>
    <mergeCell ref="AC27:AD27"/>
    <mergeCell ref="AE27:AF27"/>
    <mergeCell ref="AG27:AH27"/>
    <mergeCell ref="B27:E27"/>
    <mergeCell ref="G27:J27"/>
    <mergeCell ref="N27:O27"/>
    <mergeCell ref="S27:T27"/>
    <mergeCell ref="V27:W27"/>
    <mergeCell ref="A24:AJ24"/>
    <mergeCell ref="B26:E26"/>
    <mergeCell ref="G26:J26"/>
    <mergeCell ref="N26:O26"/>
    <mergeCell ref="S26:T26"/>
    <mergeCell ref="V26:W26"/>
    <mergeCell ref="X26:Y26"/>
    <mergeCell ref="Z26:AA26"/>
    <mergeCell ref="AC26:AD26"/>
    <mergeCell ref="AE26:AF26"/>
    <mergeCell ref="AG26:AH26"/>
    <mergeCell ref="X23:Y23"/>
    <mergeCell ref="Z23:AA23"/>
    <mergeCell ref="AC23:AD23"/>
    <mergeCell ref="AE23:AF23"/>
    <mergeCell ref="AG23:AH23"/>
    <mergeCell ref="B23:E23"/>
    <mergeCell ref="G23:J23"/>
    <mergeCell ref="N23:O23"/>
    <mergeCell ref="S23:T23"/>
    <mergeCell ref="V23:W23"/>
    <mergeCell ref="X22:Y22"/>
    <mergeCell ref="Z22:AA22"/>
    <mergeCell ref="AC22:AD22"/>
    <mergeCell ref="AE22:AF22"/>
    <mergeCell ref="AG22:AH22"/>
    <mergeCell ref="B22:E22"/>
    <mergeCell ref="G22:J22"/>
    <mergeCell ref="N22:O22"/>
    <mergeCell ref="S22:T22"/>
    <mergeCell ref="V22:W22"/>
    <mergeCell ref="A19:AJ19"/>
    <mergeCell ref="B21:E21"/>
    <mergeCell ref="G21:J21"/>
    <mergeCell ref="N21:O21"/>
    <mergeCell ref="S21:T21"/>
    <mergeCell ref="V21:W21"/>
    <mergeCell ref="X21:Y21"/>
    <mergeCell ref="Z21:AA21"/>
    <mergeCell ref="AC21:AD21"/>
    <mergeCell ref="AE21:AF21"/>
    <mergeCell ref="AG21:AH21"/>
    <mergeCell ref="X18:Y18"/>
    <mergeCell ref="Z18:AA18"/>
    <mergeCell ref="AC18:AD18"/>
    <mergeCell ref="AE18:AF18"/>
    <mergeCell ref="AG18:AH18"/>
    <mergeCell ref="B18:E18"/>
    <mergeCell ref="G18:J18"/>
    <mergeCell ref="N18:O18"/>
    <mergeCell ref="S18:T18"/>
    <mergeCell ref="V18:W18"/>
    <mergeCell ref="X17:Y17"/>
    <mergeCell ref="Z17:AA17"/>
    <mergeCell ref="AC17:AD17"/>
    <mergeCell ref="AE17:AF17"/>
    <mergeCell ref="AG17:AH17"/>
    <mergeCell ref="B17:E17"/>
    <mergeCell ref="G17:J17"/>
    <mergeCell ref="N17:O17"/>
    <mergeCell ref="S17:T17"/>
    <mergeCell ref="V17:W17"/>
    <mergeCell ref="A14:AJ14"/>
    <mergeCell ref="B16:E16"/>
    <mergeCell ref="G16:J16"/>
    <mergeCell ref="N16:O16"/>
    <mergeCell ref="S16:T16"/>
    <mergeCell ref="V16:W16"/>
    <mergeCell ref="X16:Y16"/>
    <mergeCell ref="Z16:AA16"/>
    <mergeCell ref="AC16:AD16"/>
    <mergeCell ref="AE16:AF16"/>
    <mergeCell ref="AG16:AH16"/>
    <mergeCell ref="X33:Y33"/>
    <mergeCell ref="Z33:AA33"/>
    <mergeCell ref="AC33:AD33"/>
    <mergeCell ref="AE33:AF33"/>
    <mergeCell ref="AG33:AH33"/>
    <mergeCell ref="B33:E33"/>
    <mergeCell ref="G33:J33"/>
    <mergeCell ref="N33:O33"/>
    <mergeCell ref="S33:T33"/>
    <mergeCell ref="V33:W33"/>
    <mergeCell ref="X32:Y32"/>
    <mergeCell ref="Z32:AA32"/>
    <mergeCell ref="AC32:AD32"/>
    <mergeCell ref="AE32:AF32"/>
    <mergeCell ref="AG32:AH32"/>
    <mergeCell ref="B32:E32"/>
    <mergeCell ref="G32:J32"/>
    <mergeCell ref="N32:O32"/>
    <mergeCell ref="S32:T32"/>
    <mergeCell ref="V32:W32"/>
    <mergeCell ref="A29:AJ29"/>
    <mergeCell ref="B31:E31"/>
    <mergeCell ref="G31:J31"/>
    <mergeCell ref="N31:O31"/>
    <mergeCell ref="S31:T31"/>
    <mergeCell ref="V31:W31"/>
    <mergeCell ref="X31:Y31"/>
    <mergeCell ref="Z31:AA31"/>
    <mergeCell ref="AC31:AD31"/>
    <mergeCell ref="AE31:AF31"/>
    <mergeCell ref="AG31:AH31"/>
    <mergeCell ref="AC8:AD8"/>
    <mergeCell ref="AE8:AF8"/>
    <mergeCell ref="X7:Y7"/>
    <mergeCell ref="X6:Y6"/>
    <mergeCell ref="Z7:AA7"/>
    <mergeCell ref="AC7:AD7"/>
    <mergeCell ref="B7:E7"/>
    <mergeCell ref="G7:J7"/>
    <mergeCell ref="N7:O7"/>
    <mergeCell ref="S7:T7"/>
    <mergeCell ref="V7:W7"/>
    <mergeCell ref="Z8:AA8"/>
    <mergeCell ref="B8:E8"/>
    <mergeCell ref="AG8:AH8"/>
    <mergeCell ref="AE7:AF7"/>
    <mergeCell ref="AG7:AH7"/>
    <mergeCell ref="A1:A2"/>
    <mergeCell ref="B1:K1"/>
    <mergeCell ref="L1:P1"/>
    <mergeCell ref="Q1:U1"/>
    <mergeCell ref="A4:AJ4"/>
    <mergeCell ref="V1:AB1"/>
    <mergeCell ref="AJ1:AJ2"/>
    <mergeCell ref="S6:T6"/>
    <mergeCell ref="V6:W6"/>
    <mergeCell ref="Z6:AA6"/>
    <mergeCell ref="AC6:AD6"/>
    <mergeCell ref="AE6:AF6"/>
    <mergeCell ref="AG6:AH6"/>
    <mergeCell ref="G8:J8"/>
    <mergeCell ref="N8:O8"/>
    <mergeCell ref="V8:W8"/>
    <mergeCell ref="S8:T8"/>
    <mergeCell ref="X8:Y8"/>
    <mergeCell ref="B6:E6"/>
    <mergeCell ref="G6:J6"/>
    <mergeCell ref="N6:O6"/>
    <mergeCell ref="AK1:AK2"/>
    <mergeCell ref="B2:E2"/>
    <mergeCell ref="G2:J2"/>
    <mergeCell ref="N2:O2"/>
    <mergeCell ref="S2:T2"/>
    <mergeCell ref="V2:W2"/>
    <mergeCell ref="X2:Y2"/>
    <mergeCell ref="Z2:AA2"/>
    <mergeCell ref="AC2:AD2"/>
    <mergeCell ref="AC1:AI1"/>
    <mergeCell ref="AE2:AF2"/>
    <mergeCell ref="AG2:AH2"/>
    <mergeCell ref="A9:AJ9"/>
    <mergeCell ref="Z11:AA11"/>
    <mergeCell ref="AC11:AD11"/>
    <mergeCell ref="AE11:AF11"/>
    <mergeCell ref="AG11:AH11"/>
    <mergeCell ref="X11:Y11"/>
    <mergeCell ref="V11:W11"/>
    <mergeCell ref="S11:T11"/>
    <mergeCell ref="N11:O11"/>
    <mergeCell ref="L11:M11"/>
    <mergeCell ref="AC13:AD13"/>
    <mergeCell ref="AE13:AF13"/>
    <mergeCell ref="AG13:AH13"/>
    <mergeCell ref="G11:J11"/>
    <mergeCell ref="B13:E13"/>
    <mergeCell ref="G13:J13"/>
    <mergeCell ref="B11:E11"/>
    <mergeCell ref="N13:O13"/>
    <mergeCell ref="S13:T13"/>
    <mergeCell ref="Z13:AA13"/>
    <mergeCell ref="X13:Y13"/>
    <mergeCell ref="V13:W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</dc:title>
  <dc:creator>Anton Sychev</dc:creator>
  <cp:lastModifiedBy>Елена</cp:lastModifiedBy>
  <dcterms:created xsi:type="dcterms:W3CDTF">2019-08-06T00:16:54Z</dcterms:created>
  <dcterms:modified xsi:type="dcterms:W3CDTF">2025-09-01T14:54:15Z</dcterms:modified>
</cp:coreProperties>
</file>